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igRiley\Downloads\"/>
    </mc:Choice>
  </mc:AlternateContent>
  <xr:revisionPtr revIDLastSave="0" documentId="8_{3F243461-26E8-4CB6-B53C-9369EE89F41F}" xr6:coauthVersionLast="47" xr6:coauthVersionMax="47" xr10:uidLastSave="{00000000-0000-0000-0000-000000000000}"/>
  <bookViews>
    <workbookView xWindow="-19310" yWindow="-110" windowWidth="19420" windowHeight="10300" firstSheet="1" activeTab="4" xr2:uid="{92DB6E69-19B4-41BC-8E02-D49C2A5EDC45}"/>
  </bookViews>
  <sheets>
    <sheet name="Summary &amp; Instructions" sheetId="7" r:id="rId1"/>
    <sheet name="Content" sheetId="1" r:id="rId2"/>
    <sheet name="Total Content Analysis" sheetId="2" r:id="rId3"/>
    <sheet name="Timeline for Content Dev" sheetId="6" r:id="rId4"/>
    <sheet name="Q1" sheetId="4" r:id="rId5"/>
    <sheet name="Q2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C54" i="2"/>
  <c r="C56" i="2" s="1"/>
  <c r="D53" i="2"/>
  <c r="D52" i="2"/>
  <c r="D51" i="2"/>
  <c r="G45" i="2"/>
  <c r="F45" i="2"/>
  <c r="E45" i="2"/>
  <c r="D45" i="2"/>
  <c r="F44" i="2"/>
  <c r="E44" i="2"/>
  <c r="D44" i="2"/>
  <c r="G44" i="2" s="1"/>
  <c r="G43" i="2"/>
  <c r="F43" i="2"/>
  <c r="E43" i="2"/>
  <c r="D43" i="2"/>
  <c r="F42" i="2"/>
  <c r="E42" i="2"/>
  <c r="D42" i="2"/>
  <c r="G42" i="2" s="1"/>
  <c r="F40" i="2"/>
  <c r="E40" i="2"/>
  <c r="G40" i="2" s="1"/>
  <c r="D40" i="2"/>
  <c r="F39" i="2"/>
  <c r="E39" i="2"/>
  <c r="D39" i="2"/>
  <c r="G39" i="2" s="1"/>
  <c r="F38" i="2"/>
  <c r="E38" i="2"/>
  <c r="D38" i="2"/>
  <c r="G38" i="2" s="1"/>
  <c r="F37" i="2"/>
  <c r="E37" i="2"/>
  <c r="D37" i="2"/>
  <c r="G37" i="2" s="1"/>
  <c r="F35" i="2"/>
  <c r="E35" i="2"/>
  <c r="D35" i="2"/>
  <c r="G35" i="2" s="1"/>
  <c r="F34" i="2"/>
  <c r="E34" i="2"/>
  <c r="G34" i="2" s="1"/>
  <c r="D34" i="2"/>
  <c r="F33" i="2"/>
  <c r="E33" i="2"/>
  <c r="D33" i="2"/>
  <c r="G33" i="2" s="1"/>
  <c r="F32" i="2"/>
  <c r="E32" i="2"/>
  <c r="G32" i="2" s="1"/>
  <c r="D32" i="2"/>
  <c r="F30" i="2"/>
  <c r="E30" i="2"/>
  <c r="D30" i="2"/>
  <c r="G30" i="2" s="1"/>
  <c r="F29" i="2"/>
  <c r="E29" i="2"/>
  <c r="D29" i="2"/>
  <c r="G29" i="2" s="1"/>
  <c r="F28" i="2"/>
  <c r="E28" i="2"/>
  <c r="D28" i="2"/>
  <c r="G28" i="2" s="1"/>
  <c r="F27" i="2"/>
  <c r="E27" i="2"/>
  <c r="D27" i="2"/>
  <c r="G27" i="2" s="1"/>
  <c r="F25" i="2"/>
  <c r="E25" i="2"/>
  <c r="G25" i="2" s="1"/>
  <c r="D25" i="2"/>
  <c r="G24" i="2"/>
  <c r="F24" i="2"/>
  <c r="E24" i="2"/>
  <c r="D24" i="2"/>
  <c r="F23" i="2"/>
  <c r="E23" i="2"/>
  <c r="G23" i="2" s="1"/>
  <c r="D23" i="2"/>
  <c r="G22" i="2"/>
  <c r="E51" i="2" s="1"/>
  <c r="F22" i="2"/>
  <c r="E22" i="2"/>
  <c r="D22" i="2"/>
  <c r="D60" i="4"/>
  <c r="C65" i="4"/>
  <c r="C64" i="4"/>
  <c r="C63" i="4"/>
  <c r="D62" i="4"/>
  <c r="D61" i="4"/>
  <c r="G54" i="4"/>
  <c r="F54" i="4"/>
  <c r="E54" i="4"/>
  <c r="D54" i="4"/>
  <c r="F53" i="4"/>
  <c r="E53" i="4"/>
  <c r="D53" i="4"/>
  <c r="G53" i="4" s="1"/>
  <c r="G52" i="4"/>
  <c r="F52" i="4"/>
  <c r="E52" i="4"/>
  <c r="D52" i="4"/>
  <c r="F51" i="4"/>
  <c r="E51" i="4"/>
  <c r="D51" i="4"/>
  <c r="G51" i="4" s="1"/>
  <c r="F49" i="4"/>
  <c r="G49" i="4" s="1"/>
  <c r="E49" i="4"/>
  <c r="D49" i="4"/>
  <c r="F48" i="4"/>
  <c r="E48" i="4"/>
  <c r="D48" i="4"/>
  <c r="G48" i="4" s="1"/>
  <c r="F47" i="4"/>
  <c r="G47" i="4" s="1"/>
  <c r="E47" i="4"/>
  <c r="D47" i="4"/>
  <c r="F46" i="4"/>
  <c r="E46" i="4"/>
  <c r="D46" i="4"/>
  <c r="G46" i="4" s="1"/>
  <c r="G44" i="4"/>
  <c r="F44" i="4"/>
  <c r="E44" i="4"/>
  <c r="D44" i="4"/>
  <c r="F43" i="4"/>
  <c r="E43" i="4"/>
  <c r="G43" i="4" s="1"/>
  <c r="D43" i="4"/>
  <c r="G42" i="4"/>
  <c r="F42" i="4"/>
  <c r="E42" i="4"/>
  <c r="D42" i="4"/>
  <c r="F41" i="4"/>
  <c r="E41" i="4"/>
  <c r="G41" i="4" s="1"/>
  <c r="D41" i="4"/>
  <c r="F39" i="4"/>
  <c r="E39" i="4"/>
  <c r="D39" i="4"/>
  <c r="G39" i="4" s="1"/>
  <c r="F38" i="4"/>
  <c r="G38" i="4" s="1"/>
  <c r="E38" i="4"/>
  <c r="D38" i="4"/>
  <c r="F37" i="4"/>
  <c r="E37" i="4"/>
  <c r="D37" i="4"/>
  <c r="G37" i="4" s="1"/>
  <c r="F36" i="4"/>
  <c r="G36" i="4" s="1"/>
  <c r="E36" i="4"/>
  <c r="D36" i="4"/>
  <c r="F34" i="4"/>
  <c r="E34" i="4"/>
  <c r="D34" i="4"/>
  <c r="G34" i="4" s="1"/>
  <c r="G33" i="4"/>
  <c r="F33" i="4"/>
  <c r="E33" i="4"/>
  <c r="D33" i="4"/>
  <c r="F32" i="4"/>
  <c r="E32" i="4"/>
  <c r="D32" i="4"/>
  <c r="G32" i="4" s="1"/>
  <c r="G31" i="4"/>
  <c r="F31" i="4"/>
  <c r="E31" i="4"/>
  <c r="D31" i="4"/>
  <c r="D61" i="8"/>
  <c r="D62" i="8"/>
  <c r="D60" i="8"/>
  <c r="B12" i="2"/>
  <c r="D32" i="8"/>
  <c r="G32" i="8" s="1"/>
  <c r="C64" i="8"/>
  <c r="C63" i="8"/>
  <c r="C65" i="8" s="1"/>
  <c r="F54" i="8"/>
  <c r="E54" i="8"/>
  <c r="F53" i="8"/>
  <c r="E53" i="8"/>
  <c r="F52" i="8"/>
  <c r="E52" i="8"/>
  <c r="F51" i="8"/>
  <c r="E51" i="8"/>
  <c r="D51" i="8"/>
  <c r="G51" i="8" s="1"/>
  <c r="F49" i="8"/>
  <c r="E49" i="8"/>
  <c r="F48" i="8"/>
  <c r="E48" i="8"/>
  <c r="F47" i="8"/>
  <c r="E47" i="8"/>
  <c r="D47" i="8"/>
  <c r="G47" i="8" s="1"/>
  <c r="G46" i="8"/>
  <c r="F46" i="8"/>
  <c r="E46" i="8"/>
  <c r="D46" i="8"/>
  <c r="F44" i="8"/>
  <c r="E44" i="8"/>
  <c r="F43" i="8"/>
  <c r="E43" i="8"/>
  <c r="D43" i="8"/>
  <c r="G43" i="8" s="1"/>
  <c r="F42" i="8"/>
  <c r="E42" i="8"/>
  <c r="D42" i="8"/>
  <c r="G42" i="8" s="1"/>
  <c r="G41" i="8"/>
  <c r="F41" i="8"/>
  <c r="E41" i="8"/>
  <c r="D41" i="8"/>
  <c r="F39" i="8"/>
  <c r="E39" i="8"/>
  <c r="F38" i="8"/>
  <c r="E38" i="8"/>
  <c r="F37" i="8"/>
  <c r="E37" i="8"/>
  <c r="F36" i="8"/>
  <c r="E36" i="8"/>
  <c r="G36" i="8" s="1"/>
  <c r="D36" i="8"/>
  <c r="F34" i="8"/>
  <c r="E34" i="8"/>
  <c r="F33" i="8"/>
  <c r="E33" i="8"/>
  <c r="D33" i="8"/>
  <c r="G33" i="8" s="1"/>
  <c r="F32" i="8"/>
  <c r="E32" i="8"/>
  <c r="F31" i="8"/>
  <c r="E31" i="8"/>
  <c r="D31" i="8"/>
  <c r="G31" i="8" s="1"/>
  <c r="L26" i="4"/>
  <c r="K26" i="4"/>
  <c r="D31" i="1"/>
  <c r="B16" i="8"/>
  <c r="B25" i="8" s="1"/>
  <c r="B15" i="8"/>
  <c r="B24" i="8" s="1"/>
  <c r="B14" i="8"/>
  <c r="H23" i="8" s="1"/>
  <c r="J23" i="8" s="1"/>
  <c r="B13" i="8"/>
  <c r="C13" i="8" s="1"/>
  <c r="B14" i="4"/>
  <c r="B15" i="4"/>
  <c r="B16" i="4"/>
  <c r="B25" i="4" s="1"/>
  <c r="D25" i="4" s="1"/>
  <c r="B13" i="4"/>
  <c r="B7" i="2"/>
  <c r="C7" i="2" s="1"/>
  <c r="D7" i="2" s="1"/>
  <c r="H15" i="2" s="1"/>
  <c r="J15" i="2" s="1"/>
  <c r="B5" i="2"/>
  <c r="C5" i="2" s="1"/>
  <c r="D5" i="2" s="1"/>
  <c r="H13" i="2" s="1"/>
  <c r="J13" i="2" s="1"/>
  <c r="B6" i="2"/>
  <c r="C6" i="2" s="1"/>
  <c r="D6" i="2" s="1"/>
  <c r="H14" i="2" s="1"/>
  <c r="J14" i="2" s="1"/>
  <c r="B4" i="2"/>
  <c r="C4" i="2" s="1"/>
  <c r="F51" i="2" l="1"/>
  <c r="E52" i="2"/>
  <c r="G26" i="2"/>
  <c r="G36" i="2"/>
  <c r="D54" i="2"/>
  <c r="D56" i="2" s="1"/>
  <c r="G41" i="2"/>
  <c r="D55" i="2"/>
  <c r="E55" i="2" s="1"/>
  <c r="E53" i="2"/>
  <c r="F53" i="2" s="1"/>
  <c r="G31" i="2"/>
  <c r="F52" i="2"/>
  <c r="G21" i="2"/>
  <c r="E54" i="2"/>
  <c r="E61" i="4"/>
  <c r="F61" i="4" s="1"/>
  <c r="G35" i="4"/>
  <c r="G45" i="4"/>
  <c r="D63" i="4"/>
  <c r="E63" i="4"/>
  <c r="E64" i="4"/>
  <c r="G40" i="4"/>
  <c r="E62" i="4"/>
  <c r="F62" i="4" s="1"/>
  <c r="F60" i="4"/>
  <c r="E60" i="4"/>
  <c r="G50" i="4"/>
  <c r="D64" i="4"/>
  <c r="G30" i="4"/>
  <c r="D65" i="4"/>
  <c r="D54" i="8"/>
  <c r="G54" i="8" s="1"/>
  <c r="D49" i="8"/>
  <c r="G49" i="8" s="1"/>
  <c r="D44" i="8"/>
  <c r="G44" i="8" s="1"/>
  <c r="G40" i="8" s="1"/>
  <c r="D34" i="8"/>
  <c r="G34" i="8" s="1"/>
  <c r="E60" i="8" s="1"/>
  <c r="D39" i="8"/>
  <c r="G39" i="8" s="1"/>
  <c r="D48" i="8"/>
  <c r="G48" i="8" s="1"/>
  <c r="D63" i="8" s="1"/>
  <c r="E63" i="8" s="1"/>
  <c r="D53" i="8"/>
  <c r="G53" i="8" s="1"/>
  <c r="D38" i="8"/>
  <c r="G38" i="8" s="1"/>
  <c r="D37" i="8"/>
  <c r="G37" i="8" s="1"/>
  <c r="D52" i="8"/>
  <c r="G52" i="8" s="1"/>
  <c r="E62" i="8"/>
  <c r="F62" i="8" s="1"/>
  <c r="B23" i="8"/>
  <c r="B22" i="8"/>
  <c r="D22" i="8" s="1"/>
  <c r="D13" i="8"/>
  <c r="E22" i="8"/>
  <c r="G22" i="8" s="1"/>
  <c r="E23" i="8"/>
  <c r="G23" i="8" s="1"/>
  <c r="C13" i="4"/>
  <c r="D13" i="4" s="1"/>
  <c r="C15" i="4"/>
  <c r="C14" i="4"/>
  <c r="D14" i="4" s="1"/>
  <c r="C16" i="4"/>
  <c r="D16" i="4" s="1"/>
  <c r="B22" i="4"/>
  <c r="D22" i="4"/>
  <c r="B24" i="4"/>
  <c r="D24" i="4" s="1"/>
  <c r="B23" i="4"/>
  <c r="D23" i="4" s="1"/>
  <c r="B15" i="2"/>
  <c r="B14" i="2"/>
  <c r="B13" i="2"/>
  <c r="D4" i="2"/>
  <c r="D8" i="2" s="1"/>
  <c r="E13" i="2"/>
  <c r="E15" i="2"/>
  <c r="E14" i="2"/>
  <c r="E12" i="2"/>
  <c r="E56" i="2" l="1"/>
  <c r="E65" i="4"/>
  <c r="G30" i="8"/>
  <c r="G50" i="8"/>
  <c r="G45" i="8"/>
  <c r="D64" i="8"/>
  <c r="E64" i="8" s="1"/>
  <c r="E61" i="8"/>
  <c r="F61" i="8" s="1"/>
  <c r="G35" i="8"/>
  <c r="F60" i="8"/>
  <c r="D15" i="4"/>
  <c r="H24" i="4" s="1"/>
  <c r="J24" i="4" s="1"/>
  <c r="G15" i="2"/>
  <c r="G13" i="2"/>
  <c r="D15" i="2"/>
  <c r="G12" i="2"/>
  <c r="D12" i="2"/>
  <c r="D13" i="2"/>
  <c r="D14" i="2"/>
  <c r="G14" i="2"/>
  <c r="D26" i="8"/>
  <c r="H22" i="8"/>
  <c r="J22" i="8" s="1"/>
  <c r="E25" i="8"/>
  <c r="G25" i="8" s="1"/>
  <c r="H25" i="8"/>
  <c r="J25" i="8" s="1"/>
  <c r="E24" i="8"/>
  <c r="G24" i="8" s="1"/>
  <c r="G26" i="8" s="1"/>
  <c r="H24" i="8"/>
  <c r="J24" i="8" s="1"/>
  <c r="E22" i="4"/>
  <c r="G22" i="4" s="1"/>
  <c r="H22" i="4"/>
  <c r="J22" i="4" s="1"/>
  <c r="D26" i="4"/>
  <c r="E24" i="4"/>
  <c r="G24" i="4" s="1"/>
  <c r="H25" i="4"/>
  <c r="J25" i="4" s="1"/>
  <c r="E25" i="4"/>
  <c r="G25" i="4" s="1"/>
  <c r="E23" i="4"/>
  <c r="G23" i="4" s="1"/>
  <c r="H23" i="4"/>
  <c r="J23" i="4" s="1"/>
  <c r="H12" i="2"/>
  <c r="E65" i="8" l="1"/>
  <c r="D65" i="8"/>
  <c r="G26" i="4"/>
  <c r="D16" i="2"/>
  <c r="G16" i="2"/>
  <c r="J12" i="2"/>
  <c r="J16" i="2" s="1"/>
  <c r="D17" i="8"/>
  <c r="J26" i="8"/>
  <c r="L26" i="8" s="1"/>
  <c r="M26" i="8" s="1"/>
  <c r="D17" i="4"/>
  <c r="J26" i="4"/>
  <c r="K16" i="2" l="1"/>
  <c r="L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tc={44B70605-6F3E-40E6-94D2-D9A09383A7B9}</author>
  </authors>
  <commentList>
    <comment ref="B3" authorId="0" shapeId="0" xr:uid="{44B70605-6F3E-40E6-94D2-D9A09383A7B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ILLUSTRATIVE to a pillar content and satellite content approach. SBI does not suggest going with the  'Do Nothing' Risk as a first campaign.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tc={B6804BB3-F9C6-450B-B7A3-003661E459FC}</author>
  </authors>
  <commentList>
    <comment ref="B50" authorId="0" shapeId="0" xr:uid="{B6804BB3-F9C6-450B-B7A3-003661E459FC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% of the resource's time can be spent on content development.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tc={83DA8A92-E14A-4ACF-9DE3-EBD4EABA2FED}</author>
  </authors>
  <commentList>
    <comment ref="B59" authorId="0" shapeId="0" xr:uid="{83DA8A92-E14A-4ACF-9DE3-EBD4EABA2FED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% of the resource's time can be spent on content development.</t>
      </text>
    </comment>
  </commentList>
</comments>
</file>

<file path=xl/sharedStrings.xml><?xml version="1.0" encoding="utf-8"?>
<sst xmlns="http://schemas.openxmlformats.org/spreadsheetml/2006/main" count="960" uniqueCount="154">
  <si>
    <t>Content</t>
  </si>
  <si>
    <t>Ops</t>
  </si>
  <si>
    <t>Proc</t>
  </si>
  <si>
    <t>Risk</t>
  </si>
  <si>
    <t>CFO</t>
  </si>
  <si>
    <t>Pillar Content</t>
  </si>
  <si>
    <t>Y</t>
  </si>
  <si>
    <t>N</t>
  </si>
  <si>
    <t>Facebook Ad</t>
  </si>
  <si>
    <t>LinkedIn Ad</t>
  </si>
  <si>
    <t>Google SEM Ad</t>
  </si>
  <si>
    <t>Content Syndication</t>
  </si>
  <si>
    <t>Banner Ad</t>
  </si>
  <si>
    <t>Owner</t>
  </si>
  <si>
    <t>Educational Content</t>
  </si>
  <si>
    <t>Growth Marketing Manager</t>
  </si>
  <si>
    <t>Content Developer</t>
  </si>
  <si>
    <t>Solution Capabilities</t>
  </si>
  <si>
    <t>Type</t>
  </si>
  <si>
    <t>Pillar</t>
  </si>
  <si>
    <t>Satellite</t>
  </si>
  <si>
    <t>‘Do Nothing’ Risks</t>
  </si>
  <si>
    <t>Requirements for Successful Rollout</t>
  </si>
  <si>
    <t>Benefits for Contactors</t>
  </si>
  <si>
    <t>Benefits by Persona</t>
  </si>
  <si>
    <t>Email Template</t>
  </si>
  <si>
    <r>
      <t>Deal Brochure Template</t>
    </r>
    <r>
      <rPr>
        <sz val="16"/>
        <color rgb="FF4D4D4D"/>
        <rFont val="Arial"/>
        <family val="2"/>
      </rPr>
      <t xml:space="preserve"> </t>
    </r>
  </si>
  <si>
    <t>Sales Template</t>
  </si>
  <si>
    <t xml:space="preserve">Digital Ad Campaign Email Template </t>
  </si>
  <si>
    <t>TOTAL</t>
  </si>
  <si>
    <r>
      <t xml:space="preserve">Digital Ad Campaign Email Template </t>
    </r>
    <r>
      <rPr>
        <i/>
        <sz val="11"/>
        <color theme="1"/>
        <rFont val="Calibri"/>
        <family val="2"/>
        <scheme val="minor"/>
      </rPr>
      <t>(Strategic Accounts)</t>
    </r>
  </si>
  <si>
    <t>Total Content to Be Developed</t>
  </si>
  <si>
    <t>General</t>
  </si>
  <si>
    <t>Customized to Persona</t>
  </si>
  <si>
    <t>Customized to Vertical</t>
  </si>
  <si>
    <t>Type of content that needs to be developed</t>
  </si>
  <si>
    <t xml:space="preserve"> 10% of effort to develop the content -  customizing parts of the general content to be specific to the vertical</t>
  </si>
  <si>
    <t>Final 10% of effort to develop the content- customizing to a persona within that vertical</t>
  </si>
  <si>
    <t>Total</t>
  </si>
  <si>
    <t xml:space="preserve">80% of effort to develop the content </t>
  </si>
  <si>
    <t>Estimated Effort</t>
  </si>
  <si>
    <t xml:space="preserve">General </t>
  </si>
  <si>
    <t xml:space="preserve">Pillar </t>
  </si>
  <si>
    <t>Estimated Effort by Role</t>
  </si>
  <si>
    <t>Estimated Effort per One Piece of Content (hrs)</t>
  </si>
  <si>
    <t>Total Estimated Effort (hrs)</t>
  </si>
  <si>
    <t>Total Hours</t>
  </si>
  <si>
    <t>Total Days</t>
  </si>
  <si>
    <t>Sales Executive</t>
  </si>
  <si>
    <t>Q1</t>
  </si>
  <si>
    <t>Verticals</t>
  </si>
  <si>
    <t>Persona</t>
  </si>
  <si>
    <t>Q2</t>
  </si>
  <si>
    <t>Vertical</t>
  </si>
  <si>
    <r>
      <rPr>
        <b/>
        <sz val="9"/>
        <color theme="1"/>
        <rFont val="Calibri"/>
        <family val="2"/>
        <scheme val="minor"/>
      </rPr>
      <t xml:space="preserve">Sales Template - </t>
    </r>
    <r>
      <rPr>
        <sz val="9"/>
        <color theme="1"/>
        <rFont val="Calibri"/>
        <family val="2"/>
        <scheme val="minor"/>
      </rPr>
      <t xml:space="preserve">Develop the 2 sales templates suggested for </t>
    </r>
    <r>
      <rPr>
        <u/>
        <sz val="9"/>
        <color theme="1"/>
        <rFont val="Calibri"/>
        <family val="2"/>
        <scheme val="minor"/>
      </rPr>
      <t>Play 4</t>
    </r>
  </si>
  <si>
    <r>
      <rPr>
        <b/>
        <sz val="9"/>
        <color theme="1"/>
        <rFont val="Calibri"/>
        <family val="2"/>
        <scheme val="minor"/>
      </rPr>
      <t xml:space="preserve">Email Template </t>
    </r>
    <r>
      <rPr>
        <sz val="9"/>
        <color theme="1"/>
        <rFont val="Calibri"/>
        <family val="2"/>
        <scheme val="minor"/>
      </rPr>
      <t>- Develop the 2 of the email templates suggested</t>
    </r>
  </si>
  <si>
    <t>General Content</t>
  </si>
  <si>
    <r>
      <rPr>
        <b/>
        <sz val="9"/>
        <color theme="1"/>
        <rFont val="Calibri"/>
        <family val="2"/>
        <scheme val="minor"/>
      </rPr>
      <t xml:space="preserve">Pillar - </t>
    </r>
    <r>
      <rPr>
        <sz val="9"/>
        <color theme="1"/>
        <rFont val="Calibri"/>
        <family val="2"/>
        <scheme val="minor"/>
      </rPr>
      <t xml:space="preserve">Prioritize 3 types of pillar content </t>
    </r>
  </si>
  <si>
    <t>Total # of Content</t>
  </si>
  <si>
    <t xml:space="preserve">Customize for 2 verticals (Upstream and Midstream Oil &amp; Gas) </t>
  </si>
  <si>
    <t>Assumption</t>
  </si>
  <si>
    <t xml:space="preserve">Cell can be edited </t>
  </si>
  <si>
    <t>Formula</t>
  </si>
  <si>
    <t>Do not edit cell</t>
  </si>
  <si>
    <t>Prioritization for Q1</t>
  </si>
  <si>
    <t>Personas</t>
  </si>
  <si>
    <t>Develop 5 types of satellite content to advertise pillar content (Play 1a &amp; 1b). Choose one pillar content (i.e., 'Do Nothing Risks') for first 8 week ad campaign. Analyze success and determine if new pillar content should be used for second 8-week campaign</t>
  </si>
  <si>
    <t>Develop the 2 sales templates suggested for Play 4</t>
  </si>
  <si>
    <t># of General Content to be Developed</t>
  </si>
  <si>
    <t># of Content to be Customized to a Vertical</t>
  </si>
  <si>
    <t># of Content to be Customized to a Persona</t>
  </si>
  <si>
    <t>Satellite Content</t>
  </si>
  <si>
    <t>Reason</t>
  </si>
  <si>
    <t># to focus on in Q1</t>
  </si>
  <si>
    <t># of Content to Create</t>
  </si>
  <si>
    <t># of Content to Customize (Vertical)</t>
  </si>
  <si>
    <t># of Content to Customize (Persona)</t>
  </si>
  <si>
    <t>Prioritization for Q2</t>
  </si>
  <si>
    <t>Same verticals to continue success</t>
  </si>
  <si>
    <t>Templates already created, customize them for a new persona (CFO)</t>
  </si>
  <si>
    <t>Templates already created, customize them for a new personas (CFO)</t>
  </si>
  <si>
    <t>'Do Nothing' campaign has shown success; expand to new persona (CFO)</t>
  </si>
  <si>
    <t>Same personas to continue success; expand to CFO if bandwidth allows</t>
  </si>
  <si>
    <t>Types of Cells</t>
  </si>
  <si>
    <t>Tab Overview</t>
  </si>
  <si>
    <t>Timeline for Content Dev</t>
  </si>
  <si>
    <t xml:space="preserve">Analysis for time to develop all content </t>
  </si>
  <si>
    <t>Create new in Q1</t>
  </si>
  <si>
    <t>Content to Be Developed in Q2</t>
  </si>
  <si>
    <t>Content to Be Developed in Q1</t>
  </si>
  <si>
    <t>Competitive Analysis</t>
  </si>
  <si>
    <r>
      <t>'Create Sway' Email Template</t>
    </r>
    <r>
      <rPr>
        <sz val="9"/>
        <color theme="1"/>
        <rFont val="Calibri"/>
        <family val="2"/>
        <scheme val="minor"/>
      </rPr>
      <t>; to send personalized note with sway content attached</t>
    </r>
  </si>
  <si>
    <r>
      <t>'Champion Packet' Email Template</t>
    </r>
    <r>
      <rPr>
        <sz val="9"/>
        <color theme="1"/>
        <rFont val="Calibri"/>
        <family val="2"/>
        <scheme val="minor"/>
      </rPr>
      <t>; to share the champion packet and explain its content, benefits, and uses</t>
    </r>
  </si>
  <si>
    <t xml:space="preserve">Total number of content to develop for suggested plays </t>
  </si>
  <si>
    <r>
      <t xml:space="preserve">MEASURE &amp; ANALYZE
</t>
    </r>
    <r>
      <rPr>
        <sz val="9"/>
        <color theme="1"/>
        <rFont val="Calibri"/>
        <family val="2"/>
        <scheme val="minor"/>
      </rPr>
      <t>Before Q2, determine if focus will be on..
(</t>
    </r>
    <r>
      <rPr>
        <sz val="8"/>
        <color theme="1"/>
        <rFont val="Calibri"/>
        <family val="2"/>
        <scheme val="minor"/>
      </rPr>
      <t xml:space="preserve">1) Expanding pillar content to new verticals and/or personas. Choose this option if interactions, conversion rates, and wins are not improving within the verticals.
OR 
</t>
    </r>
    <r>
      <rPr>
        <u/>
        <sz val="8"/>
        <color theme="1"/>
        <rFont val="Calibri"/>
        <family val="2"/>
        <scheme val="minor"/>
      </rPr>
      <t>(2) Creating new pillar content for prioritized verticals and personas. Choose this option if seeing increased interactions, higher conversion rates, and wins within the verticals.</t>
    </r>
    <r>
      <rPr>
        <sz val="8"/>
        <color theme="1"/>
        <rFont val="Calibri"/>
        <family val="2"/>
        <scheme val="minor"/>
      </rPr>
      <t xml:space="preserve"> </t>
    </r>
  </si>
  <si>
    <r>
      <rPr>
        <b/>
        <sz val="9"/>
        <color theme="1"/>
        <rFont val="Calibri"/>
        <family val="2"/>
        <scheme val="minor"/>
      </rPr>
      <t xml:space="preserve">Pillar - </t>
    </r>
    <r>
      <rPr>
        <sz val="9"/>
        <color theme="1"/>
        <rFont val="Calibri"/>
        <family val="2"/>
        <scheme val="minor"/>
      </rPr>
      <t>Create 3 types of new pillar content</t>
    </r>
  </si>
  <si>
    <r>
      <rPr>
        <b/>
        <sz val="9"/>
        <color theme="1"/>
        <rFont val="Calibri"/>
        <family val="2"/>
        <scheme val="minor"/>
      </rPr>
      <t xml:space="preserve">Satellite - </t>
    </r>
    <r>
      <rPr>
        <sz val="9"/>
        <color theme="1"/>
        <rFont val="Calibri"/>
        <family val="2"/>
        <scheme val="minor"/>
      </rPr>
      <t xml:space="preserve"> If prior campaigns have been successful; use same pillar content and develop no new satellite content. Will only customize existing content to target new persona.</t>
    </r>
  </si>
  <si>
    <t>N/A (already developed in Q1)</t>
  </si>
  <si>
    <r>
      <rPr>
        <b/>
        <sz val="9"/>
        <color theme="1"/>
        <rFont val="Calibri"/>
        <family val="2"/>
        <scheme val="minor"/>
      </rPr>
      <t xml:space="preserve">Sales Template </t>
    </r>
    <r>
      <rPr>
        <sz val="9"/>
        <color theme="1"/>
        <rFont val="Calibri"/>
        <family val="2"/>
        <scheme val="minor"/>
      </rPr>
      <t>- Customize existing to new persona</t>
    </r>
  </si>
  <si>
    <r>
      <rPr>
        <b/>
        <sz val="9"/>
        <color theme="1"/>
        <rFont val="Calibri"/>
        <family val="2"/>
        <scheme val="minor"/>
      </rPr>
      <t xml:space="preserve">Email Template </t>
    </r>
    <r>
      <rPr>
        <sz val="9"/>
        <color theme="1"/>
        <rFont val="Calibri"/>
        <family val="2"/>
        <scheme val="minor"/>
      </rPr>
      <t>- Customize existing to new persona</t>
    </r>
  </si>
  <si>
    <r>
      <t xml:space="preserve">5 </t>
    </r>
    <r>
      <rPr>
        <sz val="10"/>
        <color theme="1"/>
        <rFont val="Calibri"/>
        <family val="2"/>
        <scheme val="minor"/>
      </rPr>
      <t>(customized only)</t>
    </r>
  </si>
  <si>
    <r>
      <t xml:space="preserve">2 </t>
    </r>
    <r>
      <rPr>
        <sz val="10"/>
        <color theme="1"/>
        <rFont val="Calibri"/>
        <family val="2"/>
        <scheme val="minor"/>
      </rPr>
      <t>(customized only)</t>
    </r>
  </si>
  <si>
    <t>Sales Exec</t>
  </si>
  <si>
    <t>Content SME</t>
  </si>
  <si>
    <t>Develop the 2 of the email templates suggested (Play 1a &amp; 1b - Digital Ad Campaign Emails)</t>
  </si>
  <si>
    <t>SDR</t>
  </si>
  <si>
    <t>Notes</t>
  </si>
  <si>
    <r>
      <t xml:space="preserve">Analysis for Q1 content development. Includes (1) prioritization of content, verticals, and personas, (2) total number of content to be developed, (3) estimated effort to develop. </t>
    </r>
    <r>
      <rPr>
        <i/>
        <sz val="11"/>
        <color rgb="FFFF0000"/>
        <rFont val="Calibri"/>
        <family val="2"/>
        <scheme val="minor"/>
      </rPr>
      <t>(ILLUSTRATIVE)</t>
    </r>
  </si>
  <si>
    <r>
      <t xml:space="preserve">Analysis for Q2 content development. Includes (1) prioritization of content, verticals, and personas, (2) total number of content to be developed, (3) estimated effort to develop. </t>
    </r>
    <r>
      <rPr>
        <i/>
        <sz val="11"/>
        <color rgb="FFFF0000"/>
        <rFont val="Calibri"/>
        <family val="2"/>
        <scheme val="minor"/>
      </rPr>
      <t xml:space="preserve"> (ILLUSTRATIVE)</t>
    </r>
  </si>
  <si>
    <t>Content Writer</t>
  </si>
  <si>
    <t>% Ownership of Deliverable</t>
  </si>
  <si>
    <r>
      <rPr>
        <b/>
        <sz val="11"/>
        <color theme="1"/>
        <rFont val="Calibri"/>
        <family val="2"/>
        <scheme val="minor"/>
      </rPr>
      <t xml:space="preserve">Content SME </t>
    </r>
    <r>
      <rPr>
        <sz val="11"/>
        <color theme="1"/>
        <rFont val="Calibri"/>
        <family val="2"/>
        <scheme val="minor"/>
      </rPr>
      <t>(i.e., the main contributor on pillar content, providing details on product/vertical/persona, can be a Sales Executive, a Growth Marketing Manager, a Product Marketing Manager)</t>
    </r>
  </si>
  <si>
    <r>
      <rPr>
        <b/>
        <sz val="11"/>
        <color theme="1"/>
        <rFont val="Calibri"/>
        <family val="2"/>
        <scheme val="minor"/>
      </rPr>
      <t xml:space="preserve">Sales Exec </t>
    </r>
    <r>
      <rPr>
        <sz val="11"/>
        <color theme="1"/>
        <rFont val="Calibri"/>
        <family val="2"/>
        <scheme val="minor"/>
      </rPr>
      <t>(i.e., can be SME, owns development for any content specific to their assigned strategic accounts)</t>
    </r>
  </si>
  <si>
    <r>
      <rPr>
        <b/>
        <sz val="11"/>
        <color theme="1"/>
        <rFont val="Calibri"/>
        <family val="2"/>
        <scheme val="minor"/>
      </rPr>
      <t>SDR</t>
    </r>
    <r>
      <rPr>
        <sz val="11"/>
        <color theme="1"/>
        <rFont val="Calibri"/>
        <family val="2"/>
        <scheme val="minor"/>
      </rPr>
      <t xml:space="preserve"> (i.e., can be SME)</t>
    </r>
  </si>
  <si>
    <t>Total Time To Develop Content</t>
  </si>
  <si>
    <t>Hrs</t>
  </si>
  <si>
    <t>Dys</t>
  </si>
  <si>
    <t>Total Capacity by Role</t>
  </si>
  <si>
    <t>Gap (hrs)</t>
  </si>
  <si>
    <t>Create new in Q2</t>
  </si>
  <si>
    <t>Content that is used within the sales process and has portions that will updated specifically to the target account. This can be a way to share multiple pieces of pillar content. For example, a deal brochure will have key customer challenges, proposed solution, work completed/discussions had, and proposed benefit/lift/ROI. The template would only contain stylized sections, without actual text; text to be filled in by the owner of the deal.</t>
  </si>
  <si>
    <t>Glossary</t>
  </si>
  <si>
    <t>The primary piece of content that will attract the target vertical and persona, such as whitepapers, competitive analysis, etc. Pillar content will be used across plays. For example, a competitive comparison is created for Play 2 (Create Sway), but it can be used for advertisement material in Play 1a &amp; 1b (Air Cover) and can be included as a part of the ‘Champion Packet’ in Play 3 (Champion Content)</t>
  </si>
  <si>
    <t>Total Content Analysis</t>
  </si>
  <si>
    <r>
      <t xml:space="preserve">Content Writer </t>
    </r>
    <r>
      <rPr>
        <sz val="11"/>
        <color theme="1"/>
        <rFont val="Calibri"/>
        <family val="2"/>
        <scheme val="minor"/>
      </rPr>
      <t>(i.e., owner of pillar content, hunting down and meeting with Content SMEs to get relevant information, clearly and concisely)</t>
    </r>
  </si>
  <si>
    <r>
      <rPr>
        <b/>
        <sz val="11"/>
        <color theme="1"/>
        <rFont val="Calibri"/>
        <family val="2"/>
        <scheme val="minor"/>
      </rPr>
      <t xml:space="preserve">Content Developer </t>
    </r>
    <r>
      <rPr>
        <sz val="11"/>
        <color theme="1"/>
        <rFont val="Calibri"/>
        <family val="2"/>
        <scheme val="minor"/>
      </rPr>
      <t>(i.e., develops satellite content, owns the final step of making all types of content digestible and visually appealing)</t>
    </r>
  </si>
  <si>
    <t xml:space="preserve">Alignment Document (i.e., Close Plan) Template </t>
  </si>
  <si>
    <t>Available Hours</t>
  </si>
  <si>
    <r>
      <t xml:space="preserve">Resource Assumption </t>
    </r>
    <r>
      <rPr>
        <sz val="11"/>
        <color theme="1"/>
        <rFont val="Calibri"/>
        <family val="2"/>
        <scheme val="minor"/>
      </rPr>
      <t>(FTE or Contractor)</t>
    </r>
  </si>
  <si>
    <t>Required Hours to Develop Recommended Content</t>
  </si>
  <si>
    <t>Number of Hours in Time Period (i.e., 168 hours a in the month of January)</t>
  </si>
  <si>
    <t>In Content Tab</t>
  </si>
  <si>
    <t>(ILLUSTRATIVE)</t>
  </si>
  <si>
    <t>Pillar content chosen should be most valuable and likely already existing but needs a refresh. SBI suggests 'Do Nothing Risks', 'Competitive Analysis' and 'Solution Capabilities'</t>
  </si>
  <si>
    <t>Illustrative timeline of how ACME would prioritize its content development, starting with SBI suggested prioritization for Q1 2022 and measurement criteria for determining Q2 approach  (ILLUSTRATIVE)</t>
  </si>
  <si>
    <t xml:space="preserve">Content meant to advertise and distribute pillar content. For example, a display ad that links to a whitepaper on the ACME website. </t>
  </si>
  <si>
    <t>A campaign email template for your marketing automation platform or a drafted email template used that can be used by the sales team to expedite common touchpoints (i.e., a follow up email after a demo).</t>
  </si>
  <si>
    <t>Vertical A</t>
  </si>
  <si>
    <t>Vertical B</t>
  </si>
  <si>
    <t>Vertical C</t>
  </si>
  <si>
    <t>Vertical D</t>
  </si>
  <si>
    <t>CMO</t>
  </si>
  <si>
    <t xml:space="preserve">Content (Illustrative) </t>
  </si>
  <si>
    <t>Why [Solution] Matters</t>
  </si>
  <si>
    <t>[Solution Area] Readiness Assessment</t>
  </si>
  <si>
    <r>
      <rPr>
        <b/>
        <sz val="9"/>
        <color theme="1"/>
        <rFont val="Calibri"/>
        <family val="2"/>
        <scheme val="minor"/>
      </rPr>
      <t xml:space="preserve">Satellite - </t>
    </r>
    <r>
      <rPr>
        <sz val="9"/>
        <color theme="1"/>
        <rFont val="Calibri"/>
        <family val="2"/>
        <scheme val="minor"/>
      </rPr>
      <t xml:space="preserve">Develop 5 types of satellite content to advertise pillar content. Choose one pillar content for first 8 week ad campaign. Analyze success and determine if new pillar content should be used for second 8-week campaign. </t>
    </r>
  </si>
  <si>
    <t>Customize for 2 verticals</t>
  </si>
  <si>
    <t xml:space="preserve">Customize for 2 verticals </t>
  </si>
  <si>
    <t xml:space="preserve">Customize for 2 personas within the verticals </t>
  </si>
  <si>
    <t>Customize for 2 personas within the verticals</t>
  </si>
  <si>
    <t>Customize for 1 personas within the verticals</t>
  </si>
  <si>
    <t xml:space="preserve">Prioritize 2 personas that are most commonly sold to. </t>
  </si>
  <si>
    <t xml:space="preserve">SBI recommends choosing verticals aligned with strategic accounts for Q1. </t>
  </si>
  <si>
    <t>New pillar content should be developed for either the same industries if there's been initial success or new ones if expansion is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</si>
</sst>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4D4D4D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thick">
        <color rgb="FFE7E6E6"/>
      </right>
      <top/>
      <bottom/>
      <diagonal/>
    </border>
    <border>
      <left style="thick">
        <color rgb="FFE7E6E6"/>
      </left>
      <right/>
      <top style="thick">
        <color rgb="FFE7E6E6"/>
      </top>
      <bottom/>
      <diagonal/>
    </border>
    <border>
      <left/>
      <right/>
      <top style="thick">
        <color rgb="FFE7E6E6"/>
      </top>
      <bottom/>
      <diagonal/>
    </border>
    <border>
      <left/>
      <right style="thick">
        <color rgb="FFE7E6E6"/>
      </right>
      <top style="thick">
        <color rgb="FFE7E6E6"/>
      </top>
      <bottom/>
      <diagonal/>
    </border>
    <border>
      <left style="thick">
        <color rgb="FFE7E6E6"/>
      </left>
      <right/>
      <top/>
      <bottom/>
      <diagonal/>
    </border>
    <border>
      <left style="thick">
        <color rgb="FFE7E6E6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E7E6E6"/>
      </right>
      <top/>
      <bottom style="medium">
        <color rgb="FFFFFFFF"/>
      </bottom>
      <diagonal/>
    </border>
    <border>
      <left style="thick">
        <color rgb="FFE7E6E6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ck">
        <color rgb="FFE7E6E6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0" borderId="0" xfId="0" applyFont="1"/>
    <xf numFmtId="0" fontId="2" fillId="0" borderId="7" xfId="0" applyFont="1" applyBorder="1" applyAlignment="1">
      <alignment horizontal="left" vertical="center" wrapText="1" readingOrder="1"/>
    </xf>
    <xf numFmtId="0" fontId="2" fillId="0" borderId="8" xfId="0" applyFont="1" applyBorder="1" applyAlignment="1">
      <alignment horizontal="left" vertical="center" wrapText="1" readingOrder="1"/>
    </xf>
    <xf numFmtId="0" fontId="2" fillId="0" borderId="6" xfId="0" applyFont="1" applyBorder="1" applyAlignment="1">
      <alignment horizontal="left" vertical="center" wrapText="1" readingOrder="1"/>
    </xf>
    <xf numFmtId="0" fontId="2" fillId="0" borderId="9" xfId="0" applyFont="1" applyBorder="1" applyAlignment="1">
      <alignment horizontal="left" vertical="center" wrapText="1" readingOrder="1"/>
    </xf>
    <xf numFmtId="0" fontId="2" fillId="0" borderId="10" xfId="0" applyFont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left" vertical="center" wrapText="1" readingOrder="1"/>
    </xf>
    <xf numFmtId="0" fontId="1" fillId="0" borderId="0" xfId="0" applyFont="1"/>
    <xf numFmtId="0" fontId="0" fillId="0" borderId="0" xfId="0" applyAlignment="1">
      <alignment wrapText="1"/>
    </xf>
    <xf numFmtId="0" fontId="0" fillId="0" borderId="12" xfId="0" applyBorder="1"/>
    <xf numFmtId="0" fontId="5" fillId="0" borderId="0" xfId="0" applyFont="1"/>
    <xf numFmtId="0" fontId="7" fillId="0" borderId="0" xfId="0" applyFont="1" applyAlignment="1">
      <alignment wrapText="1"/>
    </xf>
    <xf numFmtId="0" fontId="1" fillId="0" borderId="12" xfId="0" applyFont="1" applyBorder="1"/>
    <xf numFmtId="0" fontId="1" fillId="0" borderId="0" xfId="0" applyFont="1" applyBorder="1"/>
    <xf numFmtId="0" fontId="1" fillId="0" borderId="17" xfId="0" applyFont="1" applyBorder="1"/>
    <xf numFmtId="0" fontId="1" fillId="0" borderId="18" xfId="0" applyFont="1" applyBorder="1"/>
    <xf numFmtId="0" fontId="0" fillId="0" borderId="19" xfId="0" applyBorder="1"/>
    <xf numFmtId="0" fontId="0" fillId="0" borderId="20" xfId="0" applyBorder="1"/>
    <xf numFmtId="0" fontId="1" fillId="0" borderId="14" xfId="0" applyFont="1" applyBorder="1"/>
    <xf numFmtId="0" fontId="1" fillId="0" borderId="16" xfId="0" applyFont="1" applyBorder="1"/>
    <xf numFmtId="0" fontId="0" fillId="0" borderId="21" xfId="0" applyBorder="1"/>
    <xf numFmtId="0" fontId="0" fillId="0" borderId="22" xfId="0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0" fillId="0" borderId="0" xfId="0" applyBorder="1"/>
    <xf numFmtId="0" fontId="0" fillId="0" borderId="26" xfId="0" applyBorder="1"/>
    <xf numFmtId="0" fontId="1" fillId="0" borderId="0" xfId="0" applyFont="1" applyAlignment="1">
      <alignment wrapText="1"/>
    </xf>
    <xf numFmtId="0" fontId="1" fillId="0" borderId="25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10" fillId="0" borderId="0" xfId="0" applyFont="1"/>
    <xf numFmtId="0" fontId="0" fillId="3" borderId="0" xfId="0" applyFill="1"/>
    <xf numFmtId="0" fontId="0" fillId="0" borderId="25" xfId="0" applyBorder="1"/>
    <xf numFmtId="0" fontId="13" fillId="0" borderId="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8" fillId="0" borderId="22" xfId="0" applyFont="1" applyBorder="1"/>
    <xf numFmtId="0" fontId="8" fillId="0" borderId="20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0" fillId="9" borderId="0" xfId="0" applyFill="1" applyBorder="1"/>
    <xf numFmtId="0" fontId="0" fillId="9" borderId="26" xfId="0" applyFill="1" applyBorder="1"/>
    <xf numFmtId="0" fontId="5" fillId="8" borderId="0" xfId="0" applyFont="1" applyFill="1"/>
    <xf numFmtId="0" fontId="5" fillId="0" borderId="13" xfId="0" applyFont="1" applyBorder="1"/>
    <xf numFmtId="0" fontId="0" fillId="0" borderId="28" xfId="0" applyBorder="1"/>
    <xf numFmtId="0" fontId="1" fillId="0" borderId="15" xfId="0" applyFont="1" applyBorder="1"/>
    <xf numFmtId="0" fontId="0" fillId="0" borderId="19" xfId="0" applyFont="1" applyBorder="1"/>
    <xf numFmtId="0" fontId="0" fillId="0" borderId="21" xfId="0" applyFont="1" applyBorder="1"/>
    <xf numFmtId="0" fontId="0" fillId="0" borderId="19" xfId="0" applyFont="1" applyBorder="1" applyAlignment="1">
      <alignment horizontal="left"/>
    </xf>
    <xf numFmtId="0" fontId="3" fillId="0" borderId="17" xfId="0" applyFont="1" applyBorder="1"/>
    <xf numFmtId="0" fontId="0" fillId="3" borderId="0" xfId="0" applyFill="1" applyBorder="1"/>
    <xf numFmtId="1" fontId="0" fillId="0" borderId="20" xfId="0" applyNumberFormat="1" applyBorder="1"/>
    <xf numFmtId="1" fontId="0" fillId="0" borderId="0" xfId="0" applyNumberFormat="1" applyBorder="1"/>
    <xf numFmtId="0" fontId="0" fillId="9" borderId="0" xfId="0" applyFill="1"/>
    <xf numFmtId="0" fontId="0" fillId="9" borderId="20" xfId="0" applyFill="1" applyBorder="1"/>
    <xf numFmtId="0" fontId="0" fillId="9" borderId="0" xfId="0" applyFill="1" applyBorder="1" applyAlignment="1">
      <alignment horizontal="right"/>
    </xf>
    <xf numFmtId="0" fontId="6" fillId="3" borderId="0" xfId="0" applyFont="1" applyFill="1"/>
    <xf numFmtId="0" fontId="0" fillId="0" borderId="27" xfId="0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9" xfId="0" applyFont="1" applyBorder="1"/>
    <xf numFmtId="0" fontId="9" fillId="7" borderId="17" xfId="0" applyFont="1" applyFill="1" applyBorder="1" applyAlignment="1">
      <alignment wrapText="1"/>
    </xf>
    <xf numFmtId="0" fontId="9" fillId="7" borderId="25" xfId="0" applyFont="1" applyFill="1" applyBorder="1" applyAlignment="1">
      <alignment wrapText="1"/>
    </xf>
    <xf numFmtId="0" fontId="9" fillId="7" borderId="18" xfId="0" applyFont="1" applyFill="1" applyBorder="1" applyAlignment="1">
      <alignment wrapText="1"/>
    </xf>
    <xf numFmtId="0" fontId="6" fillId="3" borderId="0" xfId="0" applyFont="1" applyFill="1" applyBorder="1"/>
    <xf numFmtId="0" fontId="1" fillId="7" borderId="19" xfId="0" applyFont="1" applyFill="1" applyBorder="1"/>
    <xf numFmtId="0" fontId="0" fillId="7" borderId="0" xfId="0" applyFill="1" applyBorder="1"/>
    <xf numFmtId="1" fontId="1" fillId="7" borderId="0" xfId="0" applyNumberFormat="1" applyFont="1" applyFill="1" applyBorder="1"/>
    <xf numFmtId="1" fontId="1" fillId="7" borderId="20" xfId="0" applyNumberFormat="1" applyFont="1" applyFill="1" applyBorder="1"/>
    <xf numFmtId="0" fontId="8" fillId="7" borderId="19" xfId="0" applyFont="1" applyFill="1" applyBorder="1" applyAlignment="1">
      <alignment wrapText="1"/>
    </xf>
    <xf numFmtId="0" fontId="8" fillId="7" borderId="0" xfId="0" applyFont="1" applyFill="1" applyBorder="1" applyAlignment="1">
      <alignment wrapText="1"/>
    </xf>
    <xf numFmtId="0" fontId="8" fillId="7" borderId="20" xfId="0" applyFont="1" applyFill="1" applyBorder="1" applyAlignment="1">
      <alignment wrapText="1"/>
    </xf>
    <xf numFmtId="0" fontId="1" fillId="7" borderId="19" xfId="0" applyFont="1" applyFill="1" applyBorder="1" applyAlignment="1">
      <alignment wrapText="1"/>
    </xf>
    <xf numFmtId="0" fontId="1" fillId="7" borderId="0" xfId="0" applyFont="1" applyFill="1" applyBorder="1" applyAlignment="1">
      <alignment wrapText="1"/>
    </xf>
    <xf numFmtId="0" fontId="9" fillId="7" borderId="20" xfId="0" applyFont="1" applyFill="1" applyBorder="1" applyAlignment="1">
      <alignment wrapText="1"/>
    </xf>
    <xf numFmtId="0" fontId="0" fillId="10" borderId="0" xfId="0" applyFill="1"/>
    <xf numFmtId="0" fontId="0" fillId="11" borderId="0" xfId="0" applyFill="1"/>
    <xf numFmtId="0" fontId="5" fillId="10" borderId="0" xfId="0" applyFont="1" applyFill="1"/>
    <xf numFmtId="0" fontId="5" fillId="11" borderId="0" xfId="0" applyFont="1" applyFill="1"/>
    <xf numFmtId="0" fontId="0" fillId="10" borderId="0" xfId="0" applyFill="1" applyAlignment="1">
      <alignment wrapText="1"/>
    </xf>
    <xf numFmtId="0" fontId="2" fillId="10" borderId="0" xfId="0" applyFont="1" applyFill="1"/>
    <xf numFmtId="0" fontId="0" fillId="10" borderId="0" xfId="0" applyFont="1" applyFill="1"/>
    <xf numFmtId="0" fontId="2" fillId="10" borderId="0" xfId="0" applyFont="1" applyFill="1" applyAlignment="1">
      <alignment horizontal="left" vertical="center" wrapText="1" indent="2" readingOrder="1"/>
    </xf>
    <xf numFmtId="0" fontId="2" fillId="10" borderId="0" xfId="0" applyFont="1" applyFill="1" applyAlignment="1">
      <alignment horizontal="left" vertical="center" wrapText="1" readingOrder="1"/>
    </xf>
    <xf numFmtId="0" fontId="0" fillId="0" borderId="0" xfId="0" applyFont="1" applyFill="1"/>
    <xf numFmtId="0" fontId="2" fillId="0" borderId="0" xfId="0" applyFont="1" applyFill="1" applyAlignment="1">
      <alignment horizontal="left" vertical="center" wrapText="1" indent="2" readingOrder="1"/>
    </xf>
    <xf numFmtId="0" fontId="2" fillId="0" borderId="0" xfId="0" applyFont="1" applyFill="1"/>
    <xf numFmtId="0" fontId="2" fillId="11" borderId="0" xfId="0" applyFont="1" applyFill="1" applyAlignment="1">
      <alignment horizontal="left" vertical="center" wrapText="1" readingOrder="1"/>
    </xf>
    <xf numFmtId="0" fontId="2" fillId="11" borderId="0" xfId="0" applyFont="1" applyFill="1"/>
    <xf numFmtId="0" fontId="2" fillId="10" borderId="7" xfId="0" applyFont="1" applyFill="1" applyBorder="1" applyAlignment="1">
      <alignment horizontal="left" vertical="center" wrapText="1" readingOrder="1"/>
    </xf>
    <xf numFmtId="0" fontId="2" fillId="10" borderId="10" xfId="0" applyFont="1" applyFill="1" applyBorder="1" applyAlignment="1">
      <alignment horizontal="left" vertical="center" wrapText="1" readingOrder="1"/>
    </xf>
    <xf numFmtId="0" fontId="2" fillId="11" borderId="10" xfId="0" applyFont="1" applyFill="1" applyBorder="1" applyAlignment="1">
      <alignment horizontal="left" vertical="center" wrapText="1" readingOrder="1"/>
    </xf>
    <xf numFmtId="0" fontId="2" fillId="11" borderId="11" xfId="0" applyFont="1" applyFill="1" applyBorder="1" applyAlignment="1">
      <alignment horizontal="left" vertical="center" wrapText="1" readingOrder="1"/>
    </xf>
    <xf numFmtId="0" fontId="0" fillId="0" borderId="0" xfId="0" applyFill="1"/>
    <xf numFmtId="0" fontId="0" fillId="0" borderId="0" xfId="0" quotePrefix="1" applyAlignment="1">
      <alignment wrapText="1"/>
    </xf>
    <xf numFmtId="1" fontId="0" fillId="0" borderId="0" xfId="0" applyNumberFormat="1"/>
    <xf numFmtId="0" fontId="1" fillId="7" borderId="0" xfId="0" applyFont="1" applyFill="1"/>
    <xf numFmtId="0" fontId="0" fillId="7" borderId="0" xfId="0" applyFill="1"/>
    <xf numFmtId="0" fontId="0" fillId="0" borderId="17" xfId="0" applyBorder="1"/>
    <xf numFmtId="0" fontId="0" fillId="7" borderId="19" xfId="0" applyFill="1" applyBorder="1"/>
    <xf numFmtId="1" fontId="0" fillId="0" borderId="12" xfId="0" applyNumberFormat="1" applyBorder="1"/>
    <xf numFmtId="1" fontId="0" fillId="0" borderId="22" xfId="0" applyNumberFormat="1" applyBorder="1"/>
    <xf numFmtId="1" fontId="0" fillId="0" borderId="26" xfId="0" applyNumberFormat="1" applyBorder="1"/>
    <xf numFmtId="0" fontId="0" fillId="0" borderId="0" xfId="0" applyAlignment="1">
      <alignment horizontal="left" vertical="center" indent="2"/>
    </xf>
    <xf numFmtId="9" fontId="0" fillId="9" borderId="0" xfId="1" applyFont="1" applyFill="1" applyBorder="1"/>
    <xf numFmtId="9" fontId="0" fillId="9" borderId="26" xfId="1" applyFont="1" applyFill="1" applyBorder="1"/>
    <xf numFmtId="0" fontId="22" fillId="0" borderId="0" xfId="0" applyFont="1"/>
    <xf numFmtId="0" fontId="5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1" fillId="6" borderId="0" xfId="0" applyFont="1" applyFill="1" applyAlignment="1">
      <alignment horizontal="center" vertical="center" wrapText="1"/>
    </xf>
    <xf numFmtId="0" fontId="17" fillId="5" borderId="17" xfId="0" applyFont="1" applyFill="1" applyBorder="1" applyAlignment="1">
      <alignment horizontal="center"/>
    </xf>
    <xf numFmtId="0" fontId="17" fillId="5" borderId="25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25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3" fillId="0" borderId="2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3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3" fillId="0" borderId="20" xfId="0" quotePrefix="1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ex Corgiat" id="{5279CDE7-8823-48CA-BCE7-5943D5FC5064}" userId="S::alex.corgiat@salesbenchmarkindex.com::ea00b96a-0821-4ff5-be4f-9b5491c6b6e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1-12-21T18:47:14.13" personId="{5279CDE7-8823-48CA-BCE7-5943D5FC5064}" id="{44B70605-6F3E-40E6-94D2-D9A09383A7B9}">
    <text>This is ILLUSTRATIVE to a pillar content and satellite content approach. SBI does not suggest going with the  'Do Nothing' Risk as a first campaign.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50" dT="2022-01-05T23:05:39.34" personId="{5279CDE7-8823-48CA-BCE7-5943D5FC5064}" id="{B6804BB3-F9C6-450B-B7A3-003661E459FC}">
    <text>What % of the resource's time can be spent on content development.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59" dT="2022-01-05T23:05:39.34" personId="{5279CDE7-8823-48CA-BCE7-5943D5FC5064}" id="{83DA8A92-E14A-4ACF-9DE3-EBD4EABA2FED}">
    <text>What % of the resource's time can be spent on content development.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9741F-FA1A-447D-BEF9-AB82969E8F6F}">
  <dimension ref="A1:L19"/>
  <sheetViews>
    <sheetView showGridLines="0" workbookViewId="0">
      <selection activeCell="B6" sqref="B6:L6"/>
    </sheetView>
  </sheetViews>
  <sheetFormatPr defaultRowHeight="14.5" x14ac:dyDescent="0.35"/>
  <cols>
    <col min="1" max="1" width="21.81640625" bestFit="1" customWidth="1"/>
    <col min="2" max="2" width="16.36328125" bestFit="1" customWidth="1"/>
  </cols>
  <sheetData>
    <row r="1" spans="1:12" ht="18.5" x14ac:dyDescent="0.45">
      <c r="A1" s="71" t="s">
        <v>84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x14ac:dyDescent="0.35">
      <c r="A2" t="s">
        <v>0</v>
      </c>
      <c r="B2" s="121" t="s">
        <v>93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t="s">
        <v>123</v>
      </c>
      <c r="B3" s="121" t="s">
        <v>86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31" customHeight="1" x14ac:dyDescent="0.35">
      <c r="A4" t="s">
        <v>49</v>
      </c>
      <c r="B4" s="121" t="s">
        <v>107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ht="32" customHeight="1" x14ac:dyDescent="0.35">
      <c r="A5" t="s">
        <v>52</v>
      </c>
      <c r="B5" s="121" t="s">
        <v>108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ht="30" customHeight="1" x14ac:dyDescent="0.35">
      <c r="A6" t="s">
        <v>85</v>
      </c>
      <c r="B6" s="121" t="s">
        <v>134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8" spans="1:12" ht="18.5" x14ac:dyDescent="0.45">
      <c r="A8" s="71" t="s">
        <v>83</v>
      </c>
      <c r="B8" s="46"/>
    </row>
    <row r="9" spans="1:12" x14ac:dyDescent="0.35">
      <c r="A9" t="s">
        <v>60</v>
      </c>
      <c r="B9" s="57" t="s">
        <v>61</v>
      </c>
    </row>
    <row r="10" spans="1:12" x14ac:dyDescent="0.35">
      <c r="A10" t="s">
        <v>62</v>
      </c>
      <c r="B10" s="58" t="s">
        <v>63</v>
      </c>
    </row>
    <row r="11" spans="1:12" x14ac:dyDescent="0.35">
      <c r="A11" t="s">
        <v>87</v>
      </c>
      <c r="B11" s="91" t="s">
        <v>131</v>
      </c>
      <c r="C11" s="120" t="s">
        <v>132</v>
      </c>
    </row>
    <row r="12" spans="1:12" x14ac:dyDescent="0.35">
      <c r="A12" t="s">
        <v>119</v>
      </c>
      <c r="B12" s="92" t="s">
        <v>131</v>
      </c>
      <c r="C12" s="120" t="s">
        <v>132</v>
      </c>
    </row>
    <row r="14" spans="1:12" ht="18.5" x14ac:dyDescent="0.45">
      <c r="A14" s="71" t="s">
        <v>121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spans="1:12" x14ac:dyDescent="0.35">
      <c r="A15" s="110" t="s">
        <v>0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1:12" ht="58" customHeight="1" x14ac:dyDescent="0.35">
      <c r="A16" s="117" t="s">
        <v>5</v>
      </c>
      <c r="B16" s="121" t="s">
        <v>122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spans="1:12" ht="31.5" customHeight="1" x14ac:dyDescent="0.35">
      <c r="A17" s="117" t="s">
        <v>71</v>
      </c>
      <c r="B17" s="121" t="s">
        <v>135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spans="1:12" ht="63" customHeight="1" x14ac:dyDescent="0.35">
      <c r="A18" s="117" t="s">
        <v>27</v>
      </c>
      <c r="B18" s="121" t="s">
        <v>120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spans="1:12" ht="36" customHeight="1" x14ac:dyDescent="0.35">
      <c r="A19" s="117" t="s">
        <v>25</v>
      </c>
      <c r="B19" s="121" t="s">
        <v>136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</row>
  </sheetData>
  <mergeCells count="9">
    <mergeCell ref="B19:L19"/>
    <mergeCell ref="B6:L6"/>
    <mergeCell ref="B4:L4"/>
    <mergeCell ref="B5:L5"/>
    <mergeCell ref="B2:L2"/>
    <mergeCell ref="B3:L3"/>
    <mergeCell ref="B16:L16"/>
    <mergeCell ref="B17:L17"/>
    <mergeCell ref="B18:L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F5CE-4C56-4A4D-B09A-A4FE46B06EBD}">
  <dimension ref="A1:AA31"/>
  <sheetViews>
    <sheetView showGridLines="0" zoomScaleNormal="100" workbookViewId="0">
      <selection activeCell="B28" sqref="B28"/>
    </sheetView>
  </sheetViews>
  <sheetFormatPr defaultRowHeight="14.5" x14ac:dyDescent="0.35"/>
  <cols>
    <col min="1" max="1" width="13.7265625" bestFit="1" customWidth="1"/>
    <col min="2" max="2" width="23.81640625" style="17" customWidth="1"/>
    <col min="3" max="3" width="23.6328125" bestFit="1" customWidth="1"/>
    <col min="4" max="4" width="4.36328125" bestFit="1" customWidth="1"/>
    <col min="5" max="5" width="4.81640625" bestFit="1" customWidth="1"/>
    <col min="6" max="6" width="6.08984375" customWidth="1"/>
    <col min="7" max="7" width="4.453125" bestFit="1" customWidth="1"/>
    <col min="8" max="9" width="4.36328125" bestFit="1" customWidth="1"/>
    <col min="10" max="10" width="4.81640625" bestFit="1" customWidth="1"/>
    <col min="11" max="11" width="4.90625" customWidth="1"/>
    <col min="12" max="12" width="4.453125" bestFit="1" customWidth="1"/>
    <col min="13" max="14" width="4.36328125" bestFit="1" customWidth="1"/>
    <col min="15" max="15" width="4.81640625" bestFit="1" customWidth="1"/>
    <col min="16" max="16" width="4" bestFit="1" customWidth="1"/>
    <col min="17" max="17" width="4.453125" bestFit="1" customWidth="1"/>
    <col min="18" max="19" width="4.36328125" bestFit="1" customWidth="1"/>
    <col min="20" max="20" width="4.81640625" bestFit="1" customWidth="1"/>
    <col min="21" max="21" width="6.90625" customWidth="1"/>
    <col min="22" max="22" width="4.453125" bestFit="1" customWidth="1"/>
    <col min="23" max="23" width="4.36328125" bestFit="1" customWidth="1"/>
  </cols>
  <sheetData>
    <row r="1" spans="1:27" ht="15" thickTop="1" x14ac:dyDescent="0.35">
      <c r="B1" s="1"/>
      <c r="C1" s="2"/>
      <c r="D1" s="122" t="s">
        <v>137</v>
      </c>
      <c r="E1" s="123"/>
      <c r="F1" s="123"/>
      <c r="G1" s="123"/>
      <c r="H1" s="124"/>
      <c r="I1" s="122" t="s">
        <v>138</v>
      </c>
      <c r="J1" s="123"/>
      <c r="K1" s="123"/>
      <c r="L1" s="123"/>
      <c r="M1" s="124"/>
      <c r="N1" s="122" t="s">
        <v>139</v>
      </c>
      <c r="O1" s="123"/>
      <c r="P1" s="123"/>
      <c r="Q1" s="123"/>
      <c r="R1" s="124"/>
      <c r="S1" s="122" t="s">
        <v>140</v>
      </c>
      <c r="T1" s="123"/>
      <c r="U1" s="123"/>
      <c r="V1" s="123"/>
      <c r="W1" s="124"/>
    </row>
    <row r="2" spans="1:27" ht="14.4" customHeight="1" x14ac:dyDescent="0.35">
      <c r="A2" s="16" t="s">
        <v>18</v>
      </c>
      <c r="B2" s="3" t="s">
        <v>142</v>
      </c>
      <c r="C2" s="4" t="s">
        <v>13</v>
      </c>
      <c r="D2" s="5" t="s">
        <v>1</v>
      </c>
      <c r="E2" s="6" t="s">
        <v>2</v>
      </c>
      <c r="F2" s="6" t="s">
        <v>141</v>
      </c>
      <c r="G2" s="6" t="s">
        <v>3</v>
      </c>
      <c r="H2" s="7" t="s">
        <v>4</v>
      </c>
      <c r="I2" s="8" t="s">
        <v>1</v>
      </c>
      <c r="J2" s="6" t="s">
        <v>2</v>
      </c>
      <c r="K2" s="6" t="s">
        <v>141</v>
      </c>
      <c r="L2" s="6" t="s">
        <v>3</v>
      </c>
      <c r="M2" s="7" t="s">
        <v>4</v>
      </c>
      <c r="N2" s="8" t="s">
        <v>1</v>
      </c>
      <c r="O2" s="6" t="s">
        <v>2</v>
      </c>
      <c r="P2" s="6" t="s">
        <v>141</v>
      </c>
      <c r="Q2" s="6" t="s">
        <v>3</v>
      </c>
      <c r="R2" s="7" t="s">
        <v>4</v>
      </c>
      <c r="S2" s="8" t="s">
        <v>1</v>
      </c>
      <c r="T2" s="6" t="s">
        <v>2</v>
      </c>
      <c r="U2" s="6" t="s">
        <v>141</v>
      </c>
      <c r="V2" s="6" t="s">
        <v>3</v>
      </c>
      <c r="W2" s="7" t="s">
        <v>4</v>
      </c>
    </row>
    <row r="3" spans="1:27" ht="15" thickBot="1" x14ac:dyDescent="0.4">
      <c r="A3" s="89" t="s">
        <v>19</v>
      </c>
      <c r="B3" s="93" t="s">
        <v>21</v>
      </c>
      <c r="C3" s="94" t="s">
        <v>15</v>
      </c>
      <c r="D3" s="107" t="s">
        <v>6</v>
      </c>
      <c r="E3" s="10" t="s">
        <v>7</v>
      </c>
      <c r="F3" s="10" t="s">
        <v>7</v>
      </c>
      <c r="G3" s="10" t="s">
        <v>7</v>
      </c>
      <c r="H3" s="11" t="s">
        <v>7</v>
      </c>
      <c r="I3" s="12" t="s">
        <v>7</v>
      </c>
      <c r="J3" s="10" t="s">
        <v>7</v>
      </c>
      <c r="K3" s="10" t="s">
        <v>7</v>
      </c>
      <c r="L3" s="10" t="s">
        <v>7</v>
      </c>
      <c r="M3" s="11" t="s">
        <v>7</v>
      </c>
      <c r="N3" s="12" t="s">
        <v>7</v>
      </c>
      <c r="O3" s="103" t="s">
        <v>7</v>
      </c>
      <c r="P3" s="103" t="s">
        <v>7</v>
      </c>
      <c r="Q3" s="107" t="s">
        <v>6</v>
      </c>
      <c r="R3" s="11" t="s">
        <v>7</v>
      </c>
      <c r="S3" s="107" t="s">
        <v>6</v>
      </c>
      <c r="T3" s="103" t="s">
        <v>7</v>
      </c>
      <c r="U3" s="103" t="s">
        <v>7</v>
      </c>
      <c r="V3" s="10" t="s">
        <v>7</v>
      </c>
      <c r="W3" s="11" t="s">
        <v>7</v>
      </c>
      <c r="Z3" s="17"/>
      <c r="AA3" s="9"/>
    </row>
    <row r="4" spans="1:27" ht="15" thickBot="1" x14ac:dyDescent="0.4">
      <c r="A4" s="95" t="s">
        <v>20</v>
      </c>
      <c r="B4" s="96" t="s">
        <v>8</v>
      </c>
      <c r="C4" s="94" t="s">
        <v>16</v>
      </c>
      <c r="D4" s="13" t="s">
        <v>7</v>
      </c>
      <c r="E4" s="14" t="s">
        <v>7</v>
      </c>
      <c r="F4" s="14" t="s">
        <v>7</v>
      </c>
      <c r="G4" s="14" t="s">
        <v>7</v>
      </c>
      <c r="H4" s="15" t="s">
        <v>7</v>
      </c>
      <c r="I4" s="13" t="s">
        <v>7</v>
      </c>
      <c r="J4" s="14" t="s">
        <v>7</v>
      </c>
      <c r="K4" s="14" t="s">
        <v>7</v>
      </c>
      <c r="L4" s="14" t="s">
        <v>7</v>
      </c>
      <c r="M4" s="15" t="s">
        <v>7</v>
      </c>
      <c r="N4" s="13" t="s">
        <v>7</v>
      </c>
      <c r="O4" s="104" t="s">
        <v>7</v>
      </c>
      <c r="P4" s="104" t="s">
        <v>7</v>
      </c>
      <c r="Q4" s="14" t="s">
        <v>7</v>
      </c>
      <c r="R4" s="15" t="s">
        <v>7</v>
      </c>
      <c r="S4" s="13" t="s">
        <v>7</v>
      </c>
      <c r="T4" s="104" t="s">
        <v>7</v>
      </c>
      <c r="U4" s="104" t="s">
        <v>7</v>
      </c>
      <c r="V4" s="14" t="s">
        <v>7</v>
      </c>
      <c r="W4" s="15" t="s">
        <v>7</v>
      </c>
    </row>
    <row r="5" spans="1:27" ht="15" thickBot="1" x14ac:dyDescent="0.4">
      <c r="A5" s="95" t="s">
        <v>20</v>
      </c>
      <c r="B5" s="96" t="s">
        <v>9</v>
      </c>
      <c r="C5" s="94" t="s">
        <v>16</v>
      </c>
      <c r="D5" s="13" t="s">
        <v>7</v>
      </c>
      <c r="E5" s="14" t="s">
        <v>7</v>
      </c>
      <c r="F5" s="14" t="s">
        <v>7</v>
      </c>
      <c r="G5" s="14" t="s">
        <v>7</v>
      </c>
      <c r="H5" s="15" t="s">
        <v>7</v>
      </c>
      <c r="I5" s="13" t="s">
        <v>7</v>
      </c>
      <c r="J5" s="14" t="s">
        <v>7</v>
      </c>
      <c r="K5" s="14" t="s">
        <v>7</v>
      </c>
      <c r="L5" s="14" t="s">
        <v>7</v>
      </c>
      <c r="M5" s="15" t="s">
        <v>7</v>
      </c>
      <c r="N5" s="13" t="s">
        <v>7</v>
      </c>
      <c r="O5" s="104" t="s">
        <v>7</v>
      </c>
      <c r="P5" s="104" t="s">
        <v>7</v>
      </c>
      <c r="Q5" s="14" t="s">
        <v>7</v>
      </c>
      <c r="R5" s="15" t="s">
        <v>7</v>
      </c>
      <c r="S5" s="13" t="s">
        <v>7</v>
      </c>
      <c r="T5" s="104" t="s">
        <v>7</v>
      </c>
      <c r="U5" s="104" t="s">
        <v>7</v>
      </c>
      <c r="V5" s="14" t="s">
        <v>7</v>
      </c>
      <c r="W5" s="15" t="s">
        <v>7</v>
      </c>
    </row>
    <row r="6" spans="1:27" ht="15" thickBot="1" x14ac:dyDescent="0.4">
      <c r="A6" s="95" t="s">
        <v>20</v>
      </c>
      <c r="B6" s="96" t="s">
        <v>10</v>
      </c>
      <c r="C6" s="94" t="s">
        <v>16</v>
      </c>
      <c r="D6" s="13" t="s">
        <v>7</v>
      </c>
      <c r="E6" s="14" t="s">
        <v>7</v>
      </c>
      <c r="F6" s="14" t="s">
        <v>7</v>
      </c>
      <c r="G6" s="14" t="s">
        <v>7</v>
      </c>
      <c r="H6" s="15" t="s">
        <v>7</v>
      </c>
      <c r="I6" s="13" t="s">
        <v>7</v>
      </c>
      <c r="J6" s="14" t="s">
        <v>7</v>
      </c>
      <c r="K6" s="14" t="s">
        <v>7</v>
      </c>
      <c r="L6" s="14" t="s">
        <v>7</v>
      </c>
      <c r="M6" s="15" t="s">
        <v>7</v>
      </c>
      <c r="N6" s="13" t="s">
        <v>7</v>
      </c>
      <c r="O6" s="104" t="s">
        <v>7</v>
      </c>
      <c r="P6" s="104" t="s">
        <v>7</v>
      </c>
      <c r="Q6" s="14" t="s">
        <v>7</v>
      </c>
      <c r="R6" s="15" t="s">
        <v>7</v>
      </c>
      <c r="S6" s="13" t="s">
        <v>7</v>
      </c>
      <c r="T6" s="104" t="s">
        <v>7</v>
      </c>
      <c r="U6" s="104" t="s">
        <v>7</v>
      </c>
      <c r="V6" s="14" t="s">
        <v>7</v>
      </c>
      <c r="W6" s="15" t="s">
        <v>7</v>
      </c>
    </row>
    <row r="7" spans="1:27" ht="15" thickBot="1" x14ac:dyDescent="0.4">
      <c r="A7" s="95" t="s">
        <v>20</v>
      </c>
      <c r="B7" s="96" t="s">
        <v>11</v>
      </c>
      <c r="C7" s="94" t="s">
        <v>16</v>
      </c>
      <c r="D7" s="13" t="s">
        <v>7</v>
      </c>
      <c r="E7" s="14" t="s">
        <v>7</v>
      </c>
      <c r="F7" s="14" t="s">
        <v>7</v>
      </c>
      <c r="G7" s="14" t="s">
        <v>7</v>
      </c>
      <c r="H7" s="15" t="s">
        <v>7</v>
      </c>
      <c r="I7" s="13" t="s">
        <v>7</v>
      </c>
      <c r="J7" s="14" t="s">
        <v>7</v>
      </c>
      <c r="K7" s="14" t="s">
        <v>7</v>
      </c>
      <c r="L7" s="14" t="s">
        <v>7</v>
      </c>
      <c r="M7" s="15" t="s">
        <v>7</v>
      </c>
      <c r="N7" s="13" t="s">
        <v>7</v>
      </c>
      <c r="O7" s="104" t="s">
        <v>7</v>
      </c>
      <c r="P7" s="104" t="s">
        <v>7</v>
      </c>
      <c r="Q7" s="14" t="s">
        <v>7</v>
      </c>
      <c r="R7" s="15" t="s">
        <v>7</v>
      </c>
      <c r="S7" s="13" t="s">
        <v>7</v>
      </c>
      <c r="T7" s="104" t="s">
        <v>7</v>
      </c>
      <c r="U7" s="104" t="s">
        <v>7</v>
      </c>
      <c r="V7" s="14" t="s">
        <v>7</v>
      </c>
      <c r="W7" s="15" t="s">
        <v>7</v>
      </c>
    </row>
    <row r="8" spans="1:27" ht="15" thickBot="1" x14ac:dyDescent="0.4">
      <c r="A8" s="95" t="s">
        <v>20</v>
      </c>
      <c r="B8" s="96" t="s">
        <v>12</v>
      </c>
      <c r="C8" s="94" t="s">
        <v>16</v>
      </c>
      <c r="D8" s="13" t="s">
        <v>7</v>
      </c>
      <c r="E8" s="14" t="s">
        <v>7</v>
      </c>
      <c r="F8" s="14" t="s">
        <v>7</v>
      </c>
      <c r="G8" s="14" t="s">
        <v>7</v>
      </c>
      <c r="H8" s="15" t="s">
        <v>7</v>
      </c>
      <c r="I8" s="13" t="s">
        <v>7</v>
      </c>
      <c r="J8" s="14" t="s">
        <v>7</v>
      </c>
      <c r="K8" s="14" t="s">
        <v>7</v>
      </c>
      <c r="L8" s="14" t="s">
        <v>7</v>
      </c>
      <c r="M8" s="15" t="s">
        <v>7</v>
      </c>
      <c r="N8" s="13" t="s">
        <v>7</v>
      </c>
      <c r="O8" s="104" t="s">
        <v>7</v>
      </c>
      <c r="P8" s="104" t="s">
        <v>7</v>
      </c>
      <c r="Q8" s="14" t="s">
        <v>7</v>
      </c>
      <c r="R8" s="15" t="s">
        <v>7</v>
      </c>
      <c r="S8" s="13" t="s">
        <v>7</v>
      </c>
      <c r="T8" s="104" t="s">
        <v>7</v>
      </c>
      <c r="U8" s="104" t="s">
        <v>7</v>
      </c>
      <c r="V8" s="14" t="s">
        <v>7</v>
      </c>
      <c r="W8" s="15" t="s">
        <v>7</v>
      </c>
    </row>
    <row r="9" spans="1:27" ht="15" thickBot="1" x14ac:dyDescent="0.4">
      <c r="A9" s="89" t="s">
        <v>19</v>
      </c>
      <c r="B9" s="97" t="s">
        <v>17</v>
      </c>
      <c r="C9" s="94" t="s">
        <v>15</v>
      </c>
      <c r="D9" s="13" t="s">
        <v>7</v>
      </c>
      <c r="E9" s="14" t="s">
        <v>7</v>
      </c>
      <c r="F9" s="14" t="s">
        <v>7</v>
      </c>
      <c r="G9" s="14" t="s">
        <v>7</v>
      </c>
      <c r="H9" s="15" t="s">
        <v>7</v>
      </c>
      <c r="I9" s="13" t="s">
        <v>7</v>
      </c>
      <c r="J9" s="14" t="s">
        <v>7</v>
      </c>
      <c r="K9" s="14" t="s">
        <v>7</v>
      </c>
      <c r="L9" s="14" t="s">
        <v>7</v>
      </c>
      <c r="M9" s="15" t="s">
        <v>7</v>
      </c>
      <c r="N9" s="13" t="s">
        <v>7</v>
      </c>
      <c r="O9" s="104" t="s">
        <v>7</v>
      </c>
      <c r="P9" s="104" t="s">
        <v>7</v>
      </c>
      <c r="Q9" s="14" t="s">
        <v>7</v>
      </c>
      <c r="R9" s="15" t="s">
        <v>7</v>
      </c>
      <c r="S9" s="13" t="s">
        <v>7</v>
      </c>
      <c r="T9" s="104" t="s">
        <v>7</v>
      </c>
      <c r="U9" s="104" t="s">
        <v>7</v>
      </c>
      <c r="V9" s="14" t="s">
        <v>7</v>
      </c>
      <c r="W9" s="15" t="s">
        <v>7</v>
      </c>
    </row>
    <row r="10" spans="1:27" ht="15" thickBot="1" x14ac:dyDescent="0.4">
      <c r="A10" s="98" t="s">
        <v>20</v>
      </c>
      <c r="B10" s="99" t="s">
        <v>8</v>
      </c>
      <c r="C10" s="100" t="s">
        <v>16</v>
      </c>
      <c r="D10" s="13" t="s">
        <v>7</v>
      </c>
      <c r="E10" s="14" t="s">
        <v>7</v>
      </c>
      <c r="F10" s="14" t="s">
        <v>7</v>
      </c>
      <c r="G10" s="14" t="s">
        <v>7</v>
      </c>
      <c r="H10" s="15" t="s">
        <v>7</v>
      </c>
      <c r="I10" s="13" t="s">
        <v>7</v>
      </c>
      <c r="J10" s="14" t="s">
        <v>7</v>
      </c>
      <c r="K10" s="14" t="s">
        <v>7</v>
      </c>
      <c r="L10" s="14" t="s">
        <v>7</v>
      </c>
      <c r="M10" s="15" t="s">
        <v>7</v>
      </c>
      <c r="N10" s="13" t="s">
        <v>7</v>
      </c>
      <c r="O10" s="14" t="s">
        <v>7</v>
      </c>
      <c r="P10" s="14" t="s">
        <v>7</v>
      </c>
      <c r="Q10" s="14" t="s">
        <v>7</v>
      </c>
      <c r="R10" s="15" t="s">
        <v>7</v>
      </c>
      <c r="S10" s="13" t="s">
        <v>7</v>
      </c>
      <c r="T10" s="14" t="s">
        <v>7</v>
      </c>
      <c r="U10" s="14" t="s">
        <v>7</v>
      </c>
      <c r="V10" s="14" t="s">
        <v>7</v>
      </c>
      <c r="W10" s="15" t="s">
        <v>7</v>
      </c>
    </row>
    <row r="11" spans="1:27" ht="15" thickBot="1" x14ac:dyDescent="0.4">
      <c r="A11" s="98" t="s">
        <v>20</v>
      </c>
      <c r="B11" s="99" t="s">
        <v>9</v>
      </c>
      <c r="C11" s="100" t="s">
        <v>16</v>
      </c>
      <c r="D11" s="13" t="s">
        <v>7</v>
      </c>
      <c r="E11" s="14" t="s">
        <v>7</v>
      </c>
      <c r="F11" s="14" t="s">
        <v>7</v>
      </c>
      <c r="G11" s="14" t="s">
        <v>7</v>
      </c>
      <c r="H11" s="15" t="s">
        <v>7</v>
      </c>
      <c r="I11" s="13" t="s">
        <v>7</v>
      </c>
      <c r="J11" s="14" t="s">
        <v>7</v>
      </c>
      <c r="K11" s="14" t="s">
        <v>7</v>
      </c>
      <c r="L11" s="14" t="s">
        <v>7</v>
      </c>
      <c r="M11" s="15" t="s">
        <v>7</v>
      </c>
      <c r="N11" s="13" t="s">
        <v>7</v>
      </c>
      <c r="O11" s="14" t="s">
        <v>7</v>
      </c>
      <c r="P11" s="14" t="s">
        <v>7</v>
      </c>
      <c r="Q11" s="14" t="s">
        <v>7</v>
      </c>
      <c r="R11" s="15" t="s">
        <v>7</v>
      </c>
      <c r="S11" s="13" t="s">
        <v>7</v>
      </c>
      <c r="T11" s="14" t="s">
        <v>7</v>
      </c>
      <c r="U11" s="14" t="s">
        <v>7</v>
      </c>
      <c r="V11" s="14" t="s">
        <v>7</v>
      </c>
      <c r="W11" s="15" t="s">
        <v>7</v>
      </c>
    </row>
    <row r="12" spans="1:27" ht="15" thickBot="1" x14ac:dyDescent="0.4">
      <c r="A12" s="98" t="s">
        <v>20</v>
      </c>
      <c r="B12" s="99" t="s">
        <v>10</v>
      </c>
      <c r="C12" s="100" t="s">
        <v>16</v>
      </c>
      <c r="D12" s="13" t="s">
        <v>7</v>
      </c>
      <c r="E12" s="14" t="s">
        <v>7</v>
      </c>
      <c r="F12" s="14" t="s">
        <v>7</v>
      </c>
      <c r="G12" s="14" t="s">
        <v>7</v>
      </c>
      <c r="H12" s="15" t="s">
        <v>7</v>
      </c>
      <c r="I12" s="13" t="s">
        <v>7</v>
      </c>
      <c r="J12" s="14" t="s">
        <v>7</v>
      </c>
      <c r="K12" s="14" t="s">
        <v>7</v>
      </c>
      <c r="L12" s="14" t="s">
        <v>7</v>
      </c>
      <c r="M12" s="15" t="s">
        <v>7</v>
      </c>
      <c r="N12" s="13" t="s">
        <v>7</v>
      </c>
      <c r="O12" s="14" t="s">
        <v>7</v>
      </c>
      <c r="P12" s="14" t="s">
        <v>7</v>
      </c>
      <c r="Q12" s="14" t="s">
        <v>7</v>
      </c>
      <c r="R12" s="15" t="s">
        <v>7</v>
      </c>
      <c r="S12" s="13" t="s">
        <v>7</v>
      </c>
      <c r="T12" s="14" t="s">
        <v>7</v>
      </c>
      <c r="U12" s="14" t="s">
        <v>7</v>
      </c>
      <c r="V12" s="14" t="s">
        <v>7</v>
      </c>
      <c r="W12" s="15" t="s">
        <v>7</v>
      </c>
    </row>
    <row r="13" spans="1:27" ht="15" thickBot="1" x14ac:dyDescent="0.4">
      <c r="A13" s="98" t="s">
        <v>20</v>
      </c>
      <c r="B13" s="99" t="s">
        <v>11</v>
      </c>
      <c r="C13" s="100" t="s">
        <v>16</v>
      </c>
      <c r="D13" s="13" t="s">
        <v>7</v>
      </c>
      <c r="E13" s="14" t="s">
        <v>7</v>
      </c>
      <c r="F13" s="14" t="s">
        <v>7</v>
      </c>
      <c r="G13" s="14" t="s">
        <v>7</v>
      </c>
      <c r="H13" s="15" t="s">
        <v>7</v>
      </c>
      <c r="I13" s="13" t="s">
        <v>7</v>
      </c>
      <c r="J13" s="14" t="s">
        <v>7</v>
      </c>
      <c r="K13" s="14" t="s">
        <v>7</v>
      </c>
      <c r="L13" s="14" t="s">
        <v>7</v>
      </c>
      <c r="M13" s="15" t="s">
        <v>7</v>
      </c>
      <c r="N13" s="13" t="s">
        <v>7</v>
      </c>
      <c r="O13" s="14" t="s">
        <v>7</v>
      </c>
      <c r="P13" s="14" t="s">
        <v>7</v>
      </c>
      <c r="Q13" s="14" t="s">
        <v>7</v>
      </c>
      <c r="R13" s="15" t="s">
        <v>7</v>
      </c>
      <c r="S13" s="13" t="s">
        <v>7</v>
      </c>
      <c r="T13" s="14" t="s">
        <v>7</v>
      </c>
      <c r="U13" s="14" t="s">
        <v>7</v>
      </c>
      <c r="V13" s="14" t="s">
        <v>7</v>
      </c>
      <c r="W13" s="15" t="s">
        <v>7</v>
      </c>
    </row>
    <row r="14" spans="1:27" ht="15" thickBot="1" x14ac:dyDescent="0.4">
      <c r="A14" s="98" t="s">
        <v>20</v>
      </c>
      <c r="B14" s="99" t="s">
        <v>12</v>
      </c>
      <c r="C14" s="100" t="s">
        <v>16</v>
      </c>
      <c r="D14" s="13" t="s">
        <v>7</v>
      </c>
      <c r="E14" s="14" t="s">
        <v>7</v>
      </c>
      <c r="F14" s="14" t="s">
        <v>7</v>
      </c>
      <c r="G14" s="14" t="s">
        <v>7</v>
      </c>
      <c r="H14" s="15" t="s">
        <v>7</v>
      </c>
      <c r="I14" s="13" t="s">
        <v>7</v>
      </c>
      <c r="J14" s="14" t="s">
        <v>7</v>
      </c>
      <c r="K14" s="14" t="s">
        <v>7</v>
      </c>
      <c r="L14" s="14" t="s">
        <v>7</v>
      </c>
      <c r="M14" s="15" t="s">
        <v>7</v>
      </c>
      <c r="N14" s="13" t="s">
        <v>7</v>
      </c>
      <c r="O14" s="14" t="s">
        <v>7</v>
      </c>
      <c r="P14" s="14" t="s">
        <v>7</v>
      </c>
      <c r="Q14" s="14" t="s">
        <v>7</v>
      </c>
      <c r="R14" s="15" t="s">
        <v>7</v>
      </c>
      <c r="S14" s="13" t="s">
        <v>7</v>
      </c>
      <c r="T14" s="14" t="s">
        <v>7</v>
      </c>
      <c r="U14" s="14" t="s">
        <v>7</v>
      </c>
      <c r="V14" s="14" t="s">
        <v>7</v>
      </c>
      <c r="W14" s="15" t="s">
        <v>7</v>
      </c>
    </row>
    <row r="15" spans="1:27" ht="15" thickBot="1" x14ac:dyDescent="0.4">
      <c r="A15" s="89" t="s">
        <v>19</v>
      </c>
      <c r="B15" s="93" t="s">
        <v>90</v>
      </c>
      <c r="C15" s="94" t="s">
        <v>15</v>
      </c>
      <c r="D15" s="13" t="s">
        <v>7</v>
      </c>
      <c r="E15" s="14" t="s">
        <v>7</v>
      </c>
      <c r="F15" s="14" t="s">
        <v>7</v>
      </c>
      <c r="G15" s="14" t="s">
        <v>7</v>
      </c>
      <c r="H15" s="15" t="s">
        <v>7</v>
      </c>
      <c r="I15" s="13" t="s">
        <v>7</v>
      </c>
      <c r="J15" s="14" t="s">
        <v>7</v>
      </c>
      <c r="K15" s="14" t="s">
        <v>7</v>
      </c>
      <c r="L15" s="14" t="s">
        <v>7</v>
      </c>
      <c r="M15" s="15" t="s">
        <v>7</v>
      </c>
      <c r="N15" s="13" t="s">
        <v>7</v>
      </c>
      <c r="O15" s="104" t="s">
        <v>7</v>
      </c>
      <c r="P15" s="104" t="s">
        <v>7</v>
      </c>
      <c r="Q15" s="14" t="s">
        <v>7</v>
      </c>
      <c r="R15" s="15" t="s">
        <v>7</v>
      </c>
      <c r="S15" s="13" t="s">
        <v>7</v>
      </c>
      <c r="T15" s="104" t="s">
        <v>7</v>
      </c>
      <c r="U15" s="104" t="s">
        <v>7</v>
      </c>
      <c r="V15" s="14" t="s">
        <v>7</v>
      </c>
      <c r="W15" s="15" t="s">
        <v>7</v>
      </c>
    </row>
    <row r="16" spans="1:27" ht="15" thickBot="1" x14ac:dyDescent="0.4">
      <c r="A16" s="90" t="s">
        <v>19</v>
      </c>
      <c r="B16" s="101" t="s">
        <v>143</v>
      </c>
      <c r="C16" s="102" t="s">
        <v>15</v>
      </c>
      <c r="D16" s="13" t="s">
        <v>7</v>
      </c>
      <c r="E16" s="14" t="s">
        <v>7</v>
      </c>
      <c r="F16" s="14" t="s">
        <v>7</v>
      </c>
      <c r="G16" s="14" t="s">
        <v>7</v>
      </c>
      <c r="H16" s="15" t="s">
        <v>7</v>
      </c>
      <c r="I16" s="13" t="s">
        <v>7</v>
      </c>
      <c r="J16" s="14" t="s">
        <v>7</v>
      </c>
      <c r="K16" s="14" t="s">
        <v>7</v>
      </c>
      <c r="L16" s="14" t="s">
        <v>7</v>
      </c>
      <c r="M16" s="15" t="s">
        <v>7</v>
      </c>
      <c r="N16" s="13" t="s">
        <v>7</v>
      </c>
      <c r="O16" s="105" t="s">
        <v>7</v>
      </c>
      <c r="P16" s="105" t="s">
        <v>7</v>
      </c>
      <c r="Q16" s="14" t="s">
        <v>7</v>
      </c>
      <c r="R16" s="15" t="s">
        <v>7</v>
      </c>
      <c r="S16" s="13" t="s">
        <v>7</v>
      </c>
      <c r="T16" s="105" t="s">
        <v>7</v>
      </c>
      <c r="U16" s="105" t="s">
        <v>7</v>
      </c>
      <c r="V16" s="14" t="s">
        <v>7</v>
      </c>
      <c r="W16" s="15" t="s">
        <v>7</v>
      </c>
    </row>
    <row r="17" spans="1:23" ht="15" thickBot="1" x14ac:dyDescent="0.4">
      <c r="A17" s="90" t="s">
        <v>19</v>
      </c>
      <c r="B17" s="101" t="s">
        <v>14</v>
      </c>
      <c r="C17" s="102" t="s">
        <v>15</v>
      </c>
      <c r="D17" s="13" t="s">
        <v>7</v>
      </c>
      <c r="E17" s="14" t="s">
        <v>7</v>
      </c>
      <c r="F17" s="14" t="s">
        <v>7</v>
      </c>
      <c r="G17" s="14" t="s">
        <v>7</v>
      </c>
      <c r="H17" s="15" t="s">
        <v>7</v>
      </c>
      <c r="I17" s="13" t="s">
        <v>7</v>
      </c>
      <c r="J17" s="14" t="s">
        <v>7</v>
      </c>
      <c r="K17" s="14" t="s">
        <v>7</v>
      </c>
      <c r="L17" s="14" t="s">
        <v>7</v>
      </c>
      <c r="M17" s="15" t="s">
        <v>7</v>
      </c>
      <c r="N17" s="13" t="s">
        <v>7</v>
      </c>
      <c r="O17" s="105" t="s">
        <v>7</v>
      </c>
      <c r="P17" s="105" t="s">
        <v>7</v>
      </c>
      <c r="Q17" s="14" t="s">
        <v>7</v>
      </c>
      <c r="R17" s="15" t="s">
        <v>7</v>
      </c>
      <c r="S17" s="13" t="s">
        <v>7</v>
      </c>
      <c r="T17" s="105" t="s">
        <v>7</v>
      </c>
      <c r="U17" s="105" t="s">
        <v>7</v>
      </c>
      <c r="V17" s="14" t="s">
        <v>7</v>
      </c>
      <c r="W17" s="15" t="s">
        <v>7</v>
      </c>
    </row>
    <row r="18" spans="1:23" ht="29.5" thickBot="1" x14ac:dyDescent="0.4">
      <c r="A18" s="90" t="s">
        <v>19</v>
      </c>
      <c r="B18" s="101" t="s">
        <v>144</v>
      </c>
      <c r="C18" s="102" t="s">
        <v>15</v>
      </c>
      <c r="D18" s="13" t="s">
        <v>7</v>
      </c>
      <c r="E18" s="14" t="s">
        <v>7</v>
      </c>
      <c r="F18" s="14" t="s">
        <v>7</v>
      </c>
      <c r="G18" s="14" t="s">
        <v>7</v>
      </c>
      <c r="H18" s="15" t="s">
        <v>7</v>
      </c>
      <c r="I18" s="13" t="s">
        <v>7</v>
      </c>
      <c r="J18" s="14" t="s">
        <v>7</v>
      </c>
      <c r="K18" s="14" t="s">
        <v>7</v>
      </c>
      <c r="L18" s="14" t="s">
        <v>7</v>
      </c>
      <c r="M18" s="15" t="s">
        <v>7</v>
      </c>
      <c r="N18" s="13" t="s">
        <v>7</v>
      </c>
      <c r="O18" s="105" t="s">
        <v>7</v>
      </c>
      <c r="P18" s="105" t="s">
        <v>7</v>
      </c>
      <c r="Q18" s="14" t="s">
        <v>7</v>
      </c>
      <c r="R18" s="15" t="s">
        <v>7</v>
      </c>
      <c r="S18" s="13" t="s">
        <v>7</v>
      </c>
      <c r="T18" s="105" t="s">
        <v>7</v>
      </c>
      <c r="U18" s="105" t="s">
        <v>7</v>
      </c>
      <c r="V18" s="14" t="s">
        <v>7</v>
      </c>
      <c r="W18" s="15" t="s">
        <v>7</v>
      </c>
    </row>
    <row r="19" spans="1:23" ht="29.5" thickBot="1" x14ac:dyDescent="0.4">
      <c r="A19" t="s">
        <v>19</v>
      </c>
      <c r="B19" s="17" t="s">
        <v>22</v>
      </c>
      <c r="C19" s="9" t="s">
        <v>15</v>
      </c>
      <c r="D19" s="13" t="s">
        <v>7</v>
      </c>
      <c r="E19" s="14" t="s">
        <v>7</v>
      </c>
      <c r="F19" s="14" t="s">
        <v>7</v>
      </c>
      <c r="G19" s="14" t="s">
        <v>7</v>
      </c>
      <c r="H19" s="15" t="s">
        <v>7</v>
      </c>
      <c r="I19" s="13" t="s">
        <v>7</v>
      </c>
      <c r="J19" s="14" t="s">
        <v>7</v>
      </c>
      <c r="K19" s="14" t="s">
        <v>7</v>
      </c>
      <c r="L19" s="14" t="s">
        <v>7</v>
      </c>
      <c r="M19" s="15" t="s">
        <v>7</v>
      </c>
      <c r="N19" s="13" t="s">
        <v>7</v>
      </c>
      <c r="O19" s="14" t="s">
        <v>7</v>
      </c>
      <c r="P19" s="14" t="s">
        <v>7</v>
      </c>
      <c r="Q19" s="14" t="s">
        <v>7</v>
      </c>
      <c r="R19" s="15" t="s">
        <v>7</v>
      </c>
      <c r="S19" s="13" t="s">
        <v>7</v>
      </c>
      <c r="T19" s="14" t="s">
        <v>7</v>
      </c>
      <c r="U19" s="14" t="s">
        <v>7</v>
      </c>
      <c r="V19" s="14" t="s">
        <v>7</v>
      </c>
      <c r="W19" s="15" t="s">
        <v>7</v>
      </c>
    </row>
    <row r="20" spans="1:23" ht="15" thickBot="1" x14ac:dyDescent="0.4">
      <c r="A20" t="s">
        <v>19</v>
      </c>
      <c r="B20" s="17" t="s">
        <v>23</v>
      </c>
      <c r="C20" s="9" t="s">
        <v>15</v>
      </c>
      <c r="D20" s="13" t="s">
        <v>7</v>
      </c>
      <c r="E20" s="14" t="s">
        <v>7</v>
      </c>
      <c r="F20" s="14" t="s">
        <v>7</v>
      </c>
      <c r="G20" s="14" t="s">
        <v>7</v>
      </c>
      <c r="H20" s="15" t="s">
        <v>7</v>
      </c>
      <c r="I20" s="13" t="s">
        <v>7</v>
      </c>
      <c r="J20" s="14" t="s">
        <v>7</v>
      </c>
      <c r="K20" s="14" t="s">
        <v>7</v>
      </c>
      <c r="L20" s="14" t="s">
        <v>7</v>
      </c>
      <c r="M20" s="15" t="s">
        <v>7</v>
      </c>
      <c r="N20" s="13" t="s">
        <v>7</v>
      </c>
      <c r="O20" s="14" t="s">
        <v>7</v>
      </c>
      <c r="P20" s="14" t="s">
        <v>7</v>
      </c>
      <c r="Q20" s="14" t="s">
        <v>7</v>
      </c>
      <c r="R20" s="15" t="s">
        <v>7</v>
      </c>
      <c r="S20" s="13" t="s">
        <v>7</v>
      </c>
      <c r="T20" s="14" t="s">
        <v>7</v>
      </c>
      <c r="U20" s="14" t="s">
        <v>7</v>
      </c>
      <c r="V20" s="14" t="s">
        <v>7</v>
      </c>
      <c r="W20" s="15" t="s">
        <v>7</v>
      </c>
    </row>
    <row r="21" spans="1:23" ht="15" thickBot="1" x14ac:dyDescent="0.4">
      <c r="A21" t="s">
        <v>19</v>
      </c>
      <c r="B21" s="17" t="s">
        <v>24</v>
      </c>
      <c r="C21" s="9" t="s">
        <v>15</v>
      </c>
      <c r="D21" s="13" t="s">
        <v>7</v>
      </c>
      <c r="E21" s="14" t="s">
        <v>7</v>
      </c>
      <c r="F21" s="14" t="s">
        <v>7</v>
      </c>
      <c r="G21" s="14" t="s">
        <v>7</v>
      </c>
      <c r="H21" s="15" t="s">
        <v>7</v>
      </c>
      <c r="I21" s="13" t="s">
        <v>7</v>
      </c>
      <c r="J21" s="14" t="s">
        <v>7</v>
      </c>
      <c r="K21" s="14" t="s">
        <v>7</v>
      </c>
      <c r="L21" s="14" t="s">
        <v>7</v>
      </c>
      <c r="M21" s="15" t="s">
        <v>7</v>
      </c>
      <c r="N21" s="13" t="s">
        <v>7</v>
      </c>
      <c r="O21" s="14" t="s">
        <v>7</v>
      </c>
      <c r="P21" s="14" t="s">
        <v>7</v>
      </c>
      <c r="Q21" s="14" t="s">
        <v>7</v>
      </c>
      <c r="R21" s="15" t="s">
        <v>7</v>
      </c>
      <c r="S21" s="13" t="s">
        <v>7</v>
      </c>
      <c r="T21" s="14" t="s">
        <v>7</v>
      </c>
      <c r="U21" s="14" t="s">
        <v>7</v>
      </c>
      <c r="V21" s="14" t="s">
        <v>7</v>
      </c>
      <c r="W21" s="15" t="s">
        <v>7</v>
      </c>
    </row>
    <row r="22" spans="1:23" ht="15" thickBot="1" x14ac:dyDescent="0.4">
      <c r="A22" s="89" t="s">
        <v>27</v>
      </c>
      <c r="B22" s="93" t="s">
        <v>26</v>
      </c>
      <c r="C22" s="94" t="s">
        <v>15</v>
      </c>
      <c r="D22" s="13" t="s">
        <v>7</v>
      </c>
      <c r="E22" s="14" t="s">
        <v>7</v>
      </c>
      <c r="F22" s="14" t="s">
        <v>7</v>
      </c>
      <c r="G22" s="14" t="s">
        <v>7</v>
      </c>
      <c r="H22" s="15" t="s">
        <v>7</v>
      </c>
      <c r="I22" s="13" t="s">
        <v>7</v>
      </c>
      <c r="J22" s="14" t="s">
        <v>7</v>
      </c>
      <c r="K22" s="14" t="s">
        <v>7</v>
      </c>
      <c r="L22" s="14" t="s">
        <v>7</v>
      </c>
      <c r="M22" s="15" t="s">
        <v>7</v>
      </c>
      <c r="N22" s="13" t="s">
        <v>7</v>
      </c>
      <c r="O22" s="104" t="s">
        <v>7</v>
      </c>
      <c r="P22" s="104" t="s">
        <v>7</v>
      </c>
      <c r="Q22" s="14" t="s">
        <v>7</v>
      </c>
      <c r="R22" s="106" t="s">
        <v>7</v>
      </c>
      <c r="S22" s="13" t="s">
        <v>7</v>
      </c>
      <c r="T22" s="104" t="s">
        <v>7</v>
      </c>
      <c r="U22" s="104" t="s">
        <v>7</v>
      </c>
      <c r="V22" s="14" t="s">
        <v>7</v>
      </c>
      <c r="W22" s="106" t="s">
        <v>7</v>
      </c>
    </row>
    <row r="23" spans="1:23" ht="29.5" thickBot="1" x14ac:dyDescent="0.4">
      <c r="A23" s="89" t="s">
        <v>27</v>
      </c>
      <c r="B23" s="93" t="s">
        <v>126</v>
      </c>
      <c r="C23" s="94" t="s">
        <v>15</v>
      </c>
      <c r="D23" s="13" t="s">
        <v>7</v>
      </c>
      <c r="E23" s="14" t="s">
        <v>7</v>
      </c>
      <c r="F23" s="14" t="s">
        <v>7</v>
      </c>
      <c r="G23" s="14" t="s">
        <v>7</v>
      </c>
      <c r="H23" s="15" t="s">
        <v>7</v>
      </c>
      <c r="I23" s="13" t="s">
        <v>7</v>
      </c>
      <c r="J23" s="14" t="s">
        <v>7</v>
      </c>
      <c r="K23" s="14" t="s">
        <v>7</v>
      </c>
      <c r="L23" s="14" t="s">
        <v>7</v>
      </c>
      <c r="M23" s="15" t="s">
        <v>7</v>
      </c>
      <c r="N23" s="13" t="s">
        <v>7</v>
      </c>
      <c r="O23" s="104" t="s">
        <v>7</v>
      </c>
      <c r="P23" s="104" t="s">
        <v>7</v>
      </c>
      <c r="Q23" s="14" t="s">
        <v>7</v>
      </c>
      <c r="R23" s="106" t="s">
        <v>7</v>
      </c>
      <c r="S23" s="13" t="s">
        <v>7</v>
      </c>
      <c r="T23" s="104" t="s">
        <v>7</v>
      </c>
      <c r="U23" s="104" t="s">
        <v>7</v>
      </c>
      <c r="V23" s="14" t="s">
        <v>7</v>
      </c>
      <c r="W23" s="106" t="s">
        <v>7</v>
      </c>
    </row>
    <row r="24" spans="1:23" ht="29.5" thickBot="1" x14ac:dyDescent="0.4">
      <c r="A24" s="89" t="s">
        <v>25</v>
      </c>
      <c r="B24" s="93" t="s">
        <v>28</v>
      </c>
      <c r="C24" s="94" t="s">
        <v>15</v>
      </c>
      <c r="D24" s="13" t="s">
        <v>7</v>
      </c>
      <c r="E24" s="14" t="s">
        <v>7</v>
      </c>
      <c r="F24" s="14" t="s">
        <v>7</v>
      </c>
      <c r="G24" s="14" t="s">
        <v>7</v>
      </c>
      <c r="H24" s="15" t="s">
        <v>7</v>
      </c>
      <c r="I24" s="13" t="s">
        <v>7</v>
      </c>
      <c r="J24" s="14" t="s">
        <v>7</v>
      </c>
      <c r="K24" s="14" t="s">
        <v>7</v>
      </c>
      <c r="L24" s="14" t="s">
        <v>7</v>
      </c>
      <c r="M24" s="15" t="s">
        <v>7</v>
      </c>
      <c r="N24" s="13" t="s">
        <v>7</v>
      </c>
      <c r="O24" s="104" t="s">
        <v>7</v>
      </c>
      <c r="P24" s="104" t="s">
        <v>7</v>
      </c>
      <c r="Q24" s="14" t="s">
        <v>7</v>
      </c>
      <c r="R24" s="106" t="s">
        <v>7</v>
      </c>
      <c r="S24" s="13" t="s">
        <v>7</v>
      </c>
      <c r="T24" s="104" t="s">
        <v>7</v>
      </c>
      <c r="U24" s="104" t="s">
        <v>7</v>
      </c>
      <c r="V24" s="14" t="s">
        <v>7</v>
      </c>
      <c r="W24" s="106" t="s">
        <v>7</v>
      </c>
    </row>
    <row r="25" spans="1:23" ht="44" thickBot="1" x14ac:dyDescent="0.4">
      <c r="A25" s="89" t="s">
        <v>25</v>
      </c>
      <c r="B25" s="93" t="s">
        <v>30</v>
      </c>
      <c r="C25" s="94" t="s">
        <v>48</v>
      </c>
      <c r="D25" s="13" t="s">
        <v>7</v>
      </c>
      <c r="E25" s="14" t="s">
        <v>7</v>
      </c>
      <c r="F25" s="14" t="s">
        <v>7</v>
      </c>
      <c r="G25" s="14" t="s">
        <v>7</v>
      </c>
      <c r="H25" s="15" t="s">
        <v>7</v>
      </c>
      <c r="I25" s="13" t="s">
        <v>7</v>
      </c>
      <c r="J25" s="14" t="s">
        <v>7</v>
      </c>
      <c r="K25" s="14" t="s">
        <v>7</v>
      </c>
      <c r="L25" s="14" t="s">
        <v>7</v>
      </c>
      <c r="M25" s="15" t="s">
        <v>7</v>
      </c>
      <c r="N25" s="13" t="s">
        <v>7</v>
      </c>
      <c r="O25" s="104" t="s">
        <v>7</v>
      </c>
      <c r="P25" s="104" t="s">
        <v>7</v>
      </c>
      <c r="Q25" s="14" t="s">
        <v>7</v>
      </c>
      <c r="R25" s="106" t="s">
        <v>7</v>
      </c>
      <c r="S25" s="13" t="s">
        <v>7</v>
      </c>
      <c r="T25" s="104" t="s">
        <v>7</v>
      </c>
      <c r="U25" s="104" t="s">
        <v>7</v>
      </c>
      <c r="V25" s="14" t="s">
        <v>7</v>
      </c>
      <c r="W25" s="106" t="s">
        <v>7</v>
      </c>
    </row>
    <row r="26" spans="1:23" ht="42" thickBot="1" x14ac:dyDescent="0.4">
      <c r="A26" s="107" t="s">
        <v>25</v>
      </c>
      <c r="B26" s="93" t="s">
        <v>91</v>
      </c>
      <c r="C26" s="100" t="s">
        <v>48</v>
      </c>
      <c r="D26" s="13" t="s">
        <v>7</v>
      </c>
      <c r="E26" s="14" t="s">
        <v>7</v>
      </c>
      <c r="F26" s="14" t="s">
        <v>7</v>
      </c>
      <c r="G26" s="14" t="s">
        <v>7</v>
      </c>
      <c r="H26" s="15" t="s">
        <v>7</v>
      </c>
      <c r="I26" s="13" t="s">
        <v>7</v>
      </c>
      <c r="J26" s="14" t="s">
        <v>7</v>
      </c>
      <c r="K26" s="14" t="s">
        <v>7</v>
      </c>
      <c r="L26" s="14" t="s">
        <v>7</v>
      </c>
      <c r="M26" s="15" t="s">
        <v>7</v>
      </c>
      <c r="N26" s="13" t="s">
        <v>7</v>
      </c>
      <c r="O26" s="14" t="s">
        <v>7</v>
      </c>
      <c r="P26" s="14" t="s">
        <v>7</v>
      </c>
      <c r="Q26" s="14" t="s">
        <v>7</v>
      </c>
      <c r="R26" s="15" t="s">
        <v>7</v>
      </c>
      <c r="S26" s="13" t="s">
        <v>7</v>
      </c>
      <c r="T26" s="14" t="s">
        <v>7</v>
      </c>
      <c r="U26" s="14" t="s">
        <v>7</v>
      </c>
      <c r="V26" s="14" t="s">
        <v>7</v>
      </c>
      <c r="W26" s="15" t="s">
        <v>7</v>
      </c>
    </row>
    <row r="27" spans="1:23" ht="54" thickBot="1" x14ac:dyDescent="0.4">
      <c r="A27" s="107" t="s">
        <v>25</v>
      </c>
      <c r="B27" s="108" t="s">
        <v>92</v>
      </c>
      <c r="C27" s="100" t="s">
        <v>48</v>
      </c>
      <c r="D27" s="13" t="s">
        <v>7</v>
      </c>
      <c r="E27" s="14" t="s">
        <v>7</v>
      </c>
      <c r="F27" s="14" t="s">
        <v>7</v>
      </c>
      <c r="G27" s="14" t="s">
        <v>7</v>
      </c>
      <c r="H27" s="15" t="s">
        <v>7</v>
      </c>
      <c r="I27" s="13" t="s">
        <v>7</v>
      </c>
      <c r="J27" s="14" t="s">
        <v>7</v>
      </c>
      <c r="K27" s="14" t="s">
        <v>7</v>
      </c>
      <c r="L27" s="14" t="s">
        <v>7</v>
      </c>
      <c r="M27" s="15" t="s">
        <v>7</v>
      </c>
      <c r="N27" s="13" t="s">
        <v>7</v>
      </c>
      <c r="O27" s="14" t="s">
        <v>7</v>
      </c>
      <c r="P27" s="14" t="s">
        <v>7</v>
      </c>
      <c r="Q27" s="14" t="s">
        <v>7</v>
      </c>
      <c r="R27" s="15" t="s">
        <v>7</v>
      </c>
      <c r="S27" s="13" t="s">
        <v>7</v>
      </c>
      <c r="T27" s="14" t="s">
        <v>7</v>
      </c>
      <c r="U27" s="14" t="s">
        <v>7</v>
      </c>
      <c r="V27" s="14" t="s">
        <v>7</v>
      </c>
      <c r="W27" s="15" t="s">
        <v>7</v>
      </c>
    </row>
    <row r="28" spans="1:23" ht="54" thickBot="1" x14ac:dyDescent="0.4">
      <c r="A28" s="107" t="s">
        <v>25</v>
      </c>
      <c r="B28" s="108" t="s">
        <v>92</v>
      </c>
      <c r="C28" s="100" t="s">
        <v>48</v>
      </c>
      <c r="D28" s="13" t="s">
        <v>7</v>
      </c>
      <c r="E28" s="14" t="s">
        <v>7</v>
      </c>
      <c r="F28" s="14" t="s">
        <v>7</v>
      </c>
      <c r="G28" s="14" t="s">
        <v>7</v>
      </c>
      <c r="H28" s="15" t="s">
        <v>7</v>
      </c>
      <c r="I28" s="13" t="s">
        <v>7</v>
      </c>
      <c r="J28" s="14" t="s">
        <v>7</v>
      </c>
      <c r="K28" s="14" t="s">
        <v>7</v>
      </c>
      <c r="L28" s="14" t="s">
        <v>7</v>
      </c>
      <c r="M28" s="15" t="s">
        <v>7</v>
      </c>
      <c r="N28" s="13" t="s">
        <v>7</v>
      </c>
      <c r="O28" s="14" t="s">
        <v>7</v>
      </c>
      <c r="P28" s="14" t="s">
        <v>7</v>
      </c>
      <c r="Q28" s="14" t="s">
        <v>7</v>
      </c>
      <c r="R28" s="15" t="s">
        <v>7</v>
      </c>
      <c r="S28" s="13" t="s">
        <v>7</v>
      </c>
      <c r="T28" s="14" t="s">
        <v>7</v>
      </c>
      <c r="U28" s="14" t="s">
        <v>7</v>
      </c>
      <c r="V28" s="14" t="s">
        <v>7</v>
      </c>
      <c r="W28" s="15" t="s">
        <v>7</v>
      </c>
    </row>
    <row r="31" spans="1:23" x14ac:dyDescent="0.35">
      <c r="C31" s="16" t="s">
        <v>29</v>
      </c>
      <c r="D31" s="16">
        <f>COUNTA(D3:W29)</f>
        <v>520</v>
      </c>
    </row>
  </sheetData>
  <mergeCells count="4">
    <mergeCell ref="D1:H1"/>
    <mergeCell ref="I1:M1"/>
    <mergeCell ref="N1:R1"/>
    <mergeCell ref="S1:W1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EE47-88A8-4FBD-8FC2-A0F1954B7C65}">
  <dimension ref="A1:L56"/>
  <sheetViews>
    <sheetView showGridLines="0" zoomScale="90" zoomScaleNormal="90" workbookViewId="0">
      <selection activeCell="A31" sqref="A31"/>
    </sheetView>
  </sheetViews>
  <sheetFormatPr defaultRowHeight="14.5" x14ac:dyDescent="0.35"/>
  <cols>
    <col min="1" max="1" width="18.54296875" customWidth="1"/>
    <col min="2" max="2" width="16.90625" customWidth="1"/>
    <col min="3" max="3" width="22.7265625" customWidth="1"/>
    <col min="4" max="4" width="22.6328125" customWidth="1"/>
    <col min="5" max="7" width="14.81640625" customWidth="1"/>
    <col min="8" max="10" width="14.08984375" customWidth="1"/>
    <col min="11" max="11" width="10.90625" customWidth="1"/>
    <col min="12" max="12" width="14.7265625" customWidth="1"/>
    <col min="13" max="13" width="10.54296875" bestFit="1" customWidth="1"/>
    <col min="14" max="14" width="9.54296875" bestFit="1" customWidth="1"/>
  </cols>
  <sheetData>
    <row r="1" spans="1:12" ht="18.5" x14ac:dyDescent="0.45">
      <c r="A1" s="71" t="s">
        <v>31</v>
      </c>
      <c r="B1" s="46"/>
      <c r="C1" s="46"/>
      <c r="D1" s="46"/>
    </row>
    <row r="2" spans="1:12" x14ac:dyDescent="0.35">
      <c r="A2" s="23" t="s">
        <v>18</v>
      </c>
      <c r="B2" s="33" t="s">
        <v>32</v>
      </c>
      <c r="C2" s="33" t="s">
        <v>34</v>
      </c>
      <c r="D2" s="24" t="s">
        <v>33</v>
      </c>
      <c r="F2" s="16"/>
    </row>
    <row r="3" spans="1:12" ht="36" customHeight="1" x14ac:dyDescent="0.35">
      <c r="A3" s="42" t="s">
        <v>35</v>
      </c>
      <c r="B3" s="43" t="s">
        <v>39</v>
      </c>
      <c r="C3" s="43" t="s">
        <v>36</v>
      </c>
      <c r="D3" s="44" t="s">
        <v>37</v>
      </c>
      <c r="F3" s="20"/>
    </row>
    <row r="4" spans="1:12" x14ac:dyDescent="0.35">
      <c r="A4" s="25" t="s">
        <v>19</v>
      </c>
      <c r="B4" s="34">
        <f>COUNTIF(Content!A:A,'Total Content Analysis'!A4)</f>
        <v>9</v>
      </c>
      <c r="C4" s="34">
        <f>B4*4</f>
        <v>36</v>
      </c>
      <c r="D4" s="26">
        <f>C4*5</f>
        <v>180</v>
      </c>
    </row>
    <row r="5" spans="1:12" x14ac:dyDescent="0.35">
      <c r="A5" s="25" t="s">
        <v>20</v>
      </c>
      <c r="B5" s="34">
        <f>COUNTIF(Content!A:A,'Total Content Analysis'!A5)</f>
        <v>10</v>
      </c>
      <c r="C5" s="34">
        <f>B5*4</f>
        <v>40</v>
      </c>
      <c r="D5" s="26">
        <f t="shared" ref="D5:D7" si="0">C5*5</f>
        <v>200</v>
      </c>
    </row>
    <row r="6" spans="1:12" x14ac:dyDescent="0.35">
      <c r="A6" s="25" t="s">
        <v>27</v>
      </c>
      <c r="B6" s="34">
        <f>COUNTIF(Content!A:A,'Total Content Analysis'!A6)</f>
        <v>2</v>
      </c>
      <c r="C6" s="34">
        <f>B6*4</f>
        <v>8</v>
      </c>
      <c r="D6" s="26">
        <f t="shared" si="0"/>
        <v>40</v>
      </c>
    </row>
    <row r="7" spans="1:12" x14ac:dyDescent="0.35">
      <c r="A7" s="29" t="s">
        <v>25</v>
      </c>
      <c r="B7" s="35">
        <f>COUNTIF(Content!A:A,'Total Content Analysis'!A7)</f>
        <v>5</v>
      </c>
      <c r="C7" s="35">
        <f>B7*4</f>
        <v>20</v>
      </c>
      <c r="D7" s="30">
        <f t="shared" si="0"/>
        <v>100</v>
      </c>
    </row>
    <row r="8" spans="1:12" ht="15" thickBot="1" x14ac:dyDescent="0.4">
      <c r="A8" s="21" t="s">
        <v>38</v>
      </c>
      <c r="B8" s="18"/>
      <c r="C8" s="18"/>
      <c r="D8" s="21">
        <f>SUM(D4:D7)</f>
        <v>520</v>
      </c>
      <c r="F8" s="22"/>
    </row>
    <row r="10" spans="1:12" ht="18.5" x14ac:dyDescent="0.45">
      <c r="A10" s="71" t="s">
        <v>40</v>
      </c>
      <c r="B10" s="46"/>
      <c r="C10" s="46"/>
      <c r="D10" s="46"/>
      <c r="E10" s="46"/>
      <c r="F10" s="46"/>
      <c r="G10" s="46"/>
      <c r="H10" s="46"/>
      <c r="I10" s="46"/>
      <c r="J10" s="46"/>
    </row>
    <row r="11" spans="1:12" s="17" customFormat="1" ht="36.5" x14ac:dyDescent="0.35">
      <c r="A11" s="36" t="s">
        <v>18</v>
      </c>
      <c r="B11" s="39" t="s">
        <v>41</v>
      </c>
      <c r="C11" s="40" t="s">
        <v>44</v>
      </c>
      <c r="D11" s="41" t="s">
        <v>45</v>
      </c>
      <c r="E11" s="39" t="s">
        <v>34</v>
      </c>
      <c r="F11" s="40" t="s">
        <v>44</v>
      </c>
      <c r="G11" s="41" t="s">
        <v>45</v>
      </c>
      <c r="H11" s="39" t="s">
        <v>33</v>
      </c>
      <c r="I11" s="40" t="s">
        <v>44</v>
      </c>
      <c r="J11" s="41" t="s">
        <v>45</v>
      </c>
    </row>
    <row r="12" spans="1:12" x14ac:dyDescent="0.35">
      <c r="A12" t="s">
        <v>42</v>
      </c>
      <c r="B12" s="25">
        <f>B4</f>
        <v>9</v>
      </c>
      <c r="C12" s="55">
        <v>40</v>
      </c>
      <c r="D12" s="26">
        <f>B12*C12</f>
        <v>360</v>
      </c>
      <c r="E12" s="25">
        <f>C4</f>
        <v>36</v>
      </c>
      <c r="F12" s="55">
        <v>2</v>
      </c>
      <c r="G12" s="26">
        <f>E12*F12</f>
        <v>72</v>
      </c>
      <c r="H12" s="25">
        <f>D4</f>
        <v>180</v>
      </c>
      <c r="I12" s="55">
        <v>2</v>
      </c>
      <c r="J12" s="26">
        <f>H12*I12</f>
        <v>360</v>
      </c>
    </row>
    <row r="13" spans="1:12" x14ac:dyDescent="0.35">
      <c r="A13" t="s">
        <v>20</v>
      </c>
      <c r="B13" s="25">
        <f t="shared" ref="B13:B15" si="1">B5</f>
        <v>10</v>
      </c>
      <c r="C13" s="55">
        <v>8</v>
      </c>
      <c r="D13" s="26">
        <f t="shared" ref="D13:D15" si="2">B13*C13</f>
        <v>80</v>
      </c>
      <c r="E13" s="25">
        <f>C5</f>
        <v>40</v>
      </c>
      <c r="F13" s="55">
        <v>1</v>
      </c>
      <c r="G13" s="26">
        <f t="shared" ref="G13:G15" si="3">E13*F13</f>
        <v>40</v>
      </c>
      <c r="H13" s="25">
        <f>D5</f>
        <v>200</v>
      </c>
      <c r="I13" s="55">
        <v>1</v>
      </c>
      <c r="J13" s="26">
        <f t="shared" ref="J13:J15" si="4">H13*I13</f>
        <v>200</v>
      </c>
    </row>
    <row r="14" spans="1:12" x14ac:dyDescent="0.35">
      <c r="A14" t="s">
        <v>27</v>
      </c>
      <c r="B14" s="25">
        <f t="shared" si="1"/>
        <v>2</v>
      </c>
      <c r="C14" s="55">
        <v>4</v>
      </c>
      <c r="D14" s="26">
        <f t="shared" si="2"/>
        <v>8</v>
      </c>
      <c r="E14" s="25">
        <f>C6</f>
        <v>8</v>
      </c>
      <c r="F14" s="55">
        <v>1</v>
      </c>
      <c r="G14" s="26">
        <f t="shared" si="3"/>
        <v>8</v>
      </c>
      <c r="H14" s="25">
        <f>D6</f>
        <v>40</v>
      </c>
      <c r="I14" s="55">
        <v>1</v>
      </c>
      <c r="J14" s="26">
        <f t="shared" si="4"/>
        <v>40</v>
      </c>
      <c r="K14" s="16" t="s">
        <v>114</v>
      </c>
    </row>
    <row r="15" spans="1:12" ht="15" customHeight="1" x14ac:dyDescent="0.35">
      <c r="A15" t="s">
        <v>25</v>
      </c>
      <c r="B15" s="29">
        <f t="shared" si="1"/>
        <v>5</v>
      </c>
      <c r="C15" s="56">
        <v>4</v>
      </c>
      <c r="D15" s="26">
        <f t="shared" si="2"/>
        <v>20</v>
      </c>
      <c r="E15" s="29">
        <f>C7</f>
        <v>20</v>
      </c>
      <c r="F15" s="56">
        <v>0.5</v>
      </c>
      <c r="G15" s="26">
        <f t="shared" si="3"/>
        <v>10</v>
      </c>
      <c r="H15" s="29">
        <f>D7</f>
        <v>100</v>
      </c>
      <c r="I15" s="56">
        <v>0.5</v>
      </c>
      <c r="J15" s="26">
        <f t="shared" si="4"/>
        <v>50</v>
      </c>
      <c r="K15" s="16" t="s">
        <v>115</v>
      </c>
      <c r="L15" s="16" t="s">
        <v>116</v>
      </c>
    </row>
    <row r="16" spans="1:12" ht="15" thickBot="1" x14ac:dyDescent="0.4">
      <c r="A16" s="21" t="s">
        <v>38</v>
      </c>
      <c r="B16" s="31"/>
      <c r="C16" s="21"/>
      <c r="D16" s="32">
        <f>SUM(D12:D15)</f>
        <v>468</v>
      </c>
      <c r="E16" s="31"/>
      <c r="F16" s="21"/>
      <c r="G16" s="32">
        <f>SUM(G12:G15)</f>
        <v>130</v>
      </c>
      <c r="H16" s="31"/>
      <c r="I16" s="21"/>
      <c r="J16" s="32">
        <f>SUM(J12:J15)</f>
        <v>650</v>
      </c>
      <c r="K16">
        <f>SUM(B16:J16)</f>
        <v>1248</v>
      </c>
      <c r="L16">
        <f>K16/8</f>
        <v>156</v>
      </c>
    </row>
    <row r="18" spans="1:8" x14ac:dyDescent="0.35">
      <c r="D18" s="109"/>
      <c r="E18" s="109"/>
    </row>
    <row r="19" spans="1:8" ht="18.5" x14ac:dyDescent="0.45">
      <c r="A19" s="78" t="s">
        <v>43</v>
      </c>
      <c r="B19" s="46"/>
      <c r="C19" s="46"/>
      <c r="D19" s="46"/>
      <c r="E19" s="46"/>
      <c r="F19" s="46"/>
      <c r="G19" s="65"/>
      <c r="H19" s="16" t="s">
        <v>106</v>
      </c>
    </row>
    <row r="20" spans="1:8" ht="43.5" x14ac:dyDescent="0.35">
      <c r="A20" s="112"/>
      <c r="B20" s="47"/>
      <c r="C20" s="37" t="s">
        <v>110</v>
      </c>
      <c r="D20" s="37" t="s">
        <v>74</v>
      </c>
      <c r="E20" s="37" t="s">
        <v>75</v>
      </c>
      <c r="F20" s="37" t="s">
        <v>76</v>
      </c>
      <c r="G20" s="38" t="s">
        <v>45</v>
      </c>
    </row>
    <row r="21" spans="1:8" x14ac:dyDescent="0.35">
      <c r="A21" s="79" t="s">
        <v>124</v>
      </c>
      <c r="B21" s="80"/>
      <c r="C21" s="80"/>
      <c r="D21" s="80"/>
      <c r="E21" s="80"/>
      <c r="F21" s="81"/>
      <c r="G21" s="82">
        <f>SUM(G22:G25)</f>
        <v>440.62</v>
      </c>
    </row>
    <row r="22" spans="1:8" x14ac:dyDescent="0.35">
      <c r="A22" s="25"/>
      <c r="B22" s="34" t="s">
        <v>19</v>
      </c>
      <c r="C22" s="118">
        <v>0.6</v>
      </c>
      <c r="D22" s="34">
        <f>$B$13</f>
        <v>10</v>
      </c>
      <c r="E22" s="34">
        <f>$C$13</f>
        <v>8</v>
      </c>
      <c r="F22" s="34">
        <f>$D$13</f>
        <v>80</v>
      </c>
      <c r="G22" s="26">
        <f>C22*((D22*$C$22)+(E22*$F$22)+(F22*$I$22))</f>
        <v>387.59999999999997</v>
      </c>
    </row>
    <row r="23" spans="1:8" x14ac:dyDescent="0.35">
      <c r="A23" s="25"/>
      <c r="B23" s="34" t="s">
        <v>20</v>
      </c>
      <c r="C23" s="118">
        <v>0.1</v>
      </c>
      <c r="D23" s="34">
        <f>$B$14</f>
        <v>2</v>
      </c>
      <c r="E23" s="34">
        <f>$C$14</f>
        <v>4</v>
      </c>
      <c r="F23" s="34">
        <f>$D$14</f>
        <v>8</v>
      </c>
      <c r="G23" s="26">
        <f>C23*((D23*$C$23)+(E23*$F$23)+(F23*$I$23))</f>
        <v>3.2200000000000006</v>
      </c>
    </row>
    <row r="24" spans="1:8" x14ac:dyDescent="0.35">
      <c r="A24" s="25"/>
      <c r="B24" s="34" t="s">
        <v>27</v>
      </c>
      <c r="C24" s="118">
        <v>0.6</v>
      </c>
      <c r="D24" s="34">
        <f>$B$15</f>
        <v>5</v>
      </c>
      <c r="E24" s="34">
        <f>$C$15</f>
        <v>4</v>
      </c>
      <c r="F24" s="34">
        <f>$D$15</f>
        <v>20</v>
      </c>
      <c r="G24" s="26">
        <f>C24*((D24*$C$24)+(E24*$F$24)+(F24*$I$24))</f>
        <v>49.8</v>
      </c>
      <c r="H24" s="19"/>
    </row>
    <row r="25" spans="1:8" x14ac:dyDescent="0.35">
      <c r="A25" s="25"/>
      <c r="B25" s="34" t="s">
        <v>25</v>
      </c>
      <c r="C25" s="118">
        <v>0.7</v>
      </c>
      <c r="D25" s="34">
        <f>$B$16</f>
        <v>0</v>
      </c>
      <c r="E25" s="34">
        <f>$C$16</f>
        <v>0</v>
      </c>
      <c r="F25" s="34">
        <f>$D$16</f>
        <v>468</v>
      </c>
      <c r="G25" s="26">
        <f>C25*((D25*$C$25)+(E25*$F$25)+(F25*$I$25))</f>
        <v>0</v>
      </c>
    </row>
    <row r="26" spans="1:8" x14ac:dyDescent="0.35">
      <c r="A26" s="79" t="s">
        <v>111</v>
      </c>
      <c r="B26" s="80"/>
      <c r="C26" s="80"/>
      <c r="D26" s="80"/>
      <c r="E26" s="80"/>
      <c r="F26" s="81"/>
      <c r="G26" s="82">
        <f>SUM(G27:G30)</f>
        <v>173.95</v>
      </c>
    </row>
    <row r="27" spans="1:8" x14ac:dyDescent="0.35">
      <c r="A27" s="25"/>
      <c r="B27" s="34" t="s">
        <v>19</v>
      </c>
      <c r="C27" s="118">
        <v>0.25</v>
      </c>
      <c r="D27" s="34">
        <f>$B$13</f>
        <v>10</v>
      </c>
      <c r="E27" s="34">
        <f>$C$13</f>
        <v>8</v>
      </c>
      <c r="F27" s="34">
        <f>$D$13</f>
        <v>80</v>
      </c>
      <c r="G27" s="26">
        <f>C27*((D27*$C$22)+(E27*$F$22)+(F27*$I$22))</f>
        <v>161.5</v>
      </c>
    </row>
    <row r="28" spans="1:8" x14ac:dyDescent="0.35">
      <c r="A28" s="25"/>
      <c r="B28" s="34" t="s">
        <v>20</v>
      </c>
      <c r="C28" s="118">
        <v>0</v>
      </c>
      <c r="D28" s="34">
        <f>$B$14</f>
        <v>2</v>
      </c>
      <c r="E28" s="34">
        <f>$C$14</f>
        <v>4</v>
      </c>
      <c r="F28" s="34">
        <f>$D$14</f>
        <v>8</v>
      </c>
      <c r="G28" s="26">
        <f>C28*((D28*$C$23)+(E28*$F$23)+(F28*$I$23))</f>
        <v>0</v>
      </c>
    </row>
    <row r="29" spans="1:8" x14ac:dyDescent="0.35">
      <c r="A29" s="25"/>
      <c r="B29" s="34" t="s">
        <v>27</v>
      </c>
      <c r="C29" s="118">
        <v>0.15</v>
      </c>
      <c r="D29" s="34">
        <f>$B$15</f>
        <v>5</v>
      </c>
      <c r="E29" s="34">
        <f>$C$15</f>
        <v>4</v>
      </c>
      <c r="F29" s="34">
        <f>$D$15</f>
        <v>20</v>
      </c>
      <c r="G29" s="26">
        <f>C29*((D29*$C$24)+(E29*$F$24)+(F29*$I$24))</f>
        <v>12.45</v>
      </c>
    </row>
    <row r="30" spans="1:8" x14ac:dyDescent="0.35">
      <c r="A30" s="25"/>
      <c r="B30" s="34" t="s">
        <v>25</v>
      </c>
      <c r="C30" s="118">
        <v>0.15</v>
      </c>
      <c r="D30" s="34">
        <f>$B$16</f>
        <v>0</v>
      </c>
      <c r="E30" s="34">
        <f>$C$16</f>
        <v>0</v>
      </c>
      <c r="F30" s="34">
        <f>$D$16</f>
        <v>468</v>
      </c>
      <c r="G30" s="26">
        <f>C30*((D30*$C$25)+(E30*$F$25)+(F30*$I$25))</f>
        <v>0</v>
      </c>
    </row>
    <row r="31" spans="1:8" x14ac:dyDescent="0.35">
      <c r="A31" s="113" t="s">
        <v>125</v>
      </c>
      <c r="B31" s="80"/>
      <c r="C31" s="80"/>
      <c r="D31" s="80"/>
      <c r="E31" s="80"/>
      <c r="F31" s="80"/>
      <c r="G31" s="82">
        <f>SUM(G32:G35)</f>
        <v>134.18</v>
      </c>
    </row>
    <row r="32" spans="1:8" x14ac:dyDescent="0.35">
      <c r="A32" s="25"/>
      <c r="B32" s="34" t="s">
        <v>19</v>
      </c>
      <c r="C32" s="118">
        <v>0.15</v>
      </c>
      <c r="D32" s="34">
        <f>$B$13</f>
        <v>10</v>
      </c>
      <c r="E32" s="34">
        <f>$C$13</f>
        <v>8</v>
      </c>
      <c r="F32" s="34">
        <f>$D$13</f>
        <v>80</v>
      </c>
      <c r="G32" s="26">
        <f>C32*((D32*$C$22)+(E32*$F$22)+(F32*$I$22))</f>
        <v>96.899999999999991</v>
      </c>
    </row>
    <row r="33" spans="1:7" x14ac:dyDescent="0.35">
      <c r="A33" s="25"/>
      <c r="B33" s="34" t="s">
        <v>20</v>
      </c>
      <c r="C33" s="118">
        <v>0.9</v>
      </c>
      <c r="D33" s="34">
        <f>$B$14</f>
        <v>2</v>
      </c>
      <c r="E33" s="34">
        <f>$C$14</f>
        <v>4</v>
      </c>
      <c r="F33" s="34">
        <f>$D$14</f>
        <v>8</v>
      </c>
      <c r="G33" s="26">
        <f>C33*((D33*$C$23)+(E33*$F$23)+(F33*$I$23))</f>
        <v>28.980000000000004</v>
      </c>
    </row>
    <row r="34" spans="1:7" x14ac:dyDescent="0.35">
      <c r="A34" s="25"/>
      <c r="B34" s="34" t="s">
        <v>27</v>
      </c>
      <c r="C34" s="118">
        <v>0.1</v>
      </c>
      <c r="D34" s="34">
        <f>$B$15</f>
        <v>5</v>
      </c>
      <c r="E34" s="34">
        <f>$C$15</f>
        <v>4</v>
      </c>
      <c r="F34" s="34">
        <f>$D$15</f>
        <v>20</v>
      </c>
      <c r="G34" s="26">
        <f>C34*((D34*$C$24)+(E34*$F$24)+(F34*$I$24))</f>
        <v>8.3000000000000007</v>
      </c>
    </row>
    <row r="35" spans="1:7" x14ac:dyDescent="0.35">
      <c r="A35" s="29"/>
      <c r="B35" s="35" t="s">
        <v>25</v>
      </c>
      <c r="C35" s="119">
        <v>0.1</v>
      </c>
      <c r="D35" s="35">
        <f>$B$16</f>
        <v>0</v>
      </c>
      <c r="E35" s="35">
        <f>$C$16</f>
        <v>0</v>
      </c>
      <c r="F35" s="35">
        <f>$D$16</f>
        <v>468</v>
      </c>
      <c r="G35" s="30">
        <f>C35*((D35*$C$25)+(E35*$F$25)+(F35*$I$25))</f>
        <v>0</v>
      </c>
    </row>
    <row r="36" spans="1:7" hidden="1" x14ac:dyDescent="0.35">
      <c r="A36" s="113" t="s">
        <v>112</v>
      </c>
      <c r="B36" s="80"/>
      <c r="C36" s="80"/>
      <c r="D36" s="80"/>
      <c r="E36" s="80"/>
      <c r="F36" s="80"/>
      <c r="G36" s="82">
        <f>SUM(G37:G40)</f>
        <v>0</v>
      </c>
    </row>
    <row r="37" spans="1:7" hidden="1" x14ac:dyDescent="0.35">
      <c r="A37" s="25"/>
      <c r="B37" s="34" t="s">
        <v>19</v>
      </c>
      <c r="C37" s="55"/>
      <c r="D37" s="34">
        <f>$B$13</f>
        <v>10</v>
      </c>
      <c r="E37" s="34">
        <f>$C$13</f>
        <v>8</v>
      </c>
      <c r="F37" s="34">
        <f>$D$13</f>
        <v>80</v>
      </c>
      <c r="G37" s="26">
        <f>C37*((D37*$C$22)+(E37*$F$22)+(F37*$I$22))</f>
        <v>0</v>
      </c>
    </row>
    <row r="38" spans="1:7" hidden="1" x14ac:dyDescent="0.35">
      <c r="A38" s="25"/>
      <c r="B38" s="34" t="s">
        <v>20</v>
      </c>
      <c r="C38" s="55"/>
      <c r="D38" s="34">
        <f>$B$14</f>
        <v>2</v>
      </c>
      <c r="E38" s="34">
        <f>$C$14</f>
        <v>4</v>
      </c>
      <c r="F38" s="34">
        <f>$D$14</f>
        <v>8</v>
      </c>
      <c r="G38" s="26">
        <f>C38*((D38*$C$23)+(E38*$F$23)+(F38*$I$23))</f>
        <v>0</v>
      </c>
    </row>
    <row r="39" spans="1:7" hidden="1" x14ac:dyDescent="0.35">
      <c r="A39" s="25"/>
      <c r="B39" s="34" t="s">
        <v>27</v>
      </c>
      <c r="C39" s="55"/>
      <c r="D39" s="34">
        <f>$B$15</f>
        <v>5</v>
      </c>
      <c r="E39" s="34">
        <f>$C$15</f>
        <v>4</v>
      </c>
      <c r="F39" s="34">
        <f>$D$15</f>
        <v>20</v>
      </c>
      <c r="G39" s="26">
        <f>C39*((D39*$C$24)+(E39*$F$24)+(F39*$I$24))</f>
        <v>0</v>
      </c>
    </row>
    <row r="40" spans="1:7" hidden="1" x14ac:dyDescent="0.35">
      <c r="A40" s="25"/>
      <c r="B40" s="34" t="s">
        <v>25</v>
      </c>
      <c r="C40" s="55"/>
      <c r="D40" s="34">
        <f>$B$16</f>
        <v>0</v>
      </c>
      <c r="E40" s="34">
        <f>$C$16</f>
        <v>0</v>
      </c>
      <c r="F40" s="34">
        <f>$D$16</f>
        <v>468</v>
      </c>
      <c r="G40" s="26">
        <f>C40*((D40*$C$25)+(E40*$F$25)+(F40*$I$25))</f>
        <v>0</v>
      </c>
    </row>
    <row r="41" spans="1:7" hidden="1" x14ac:dyDescent="0.35">
      <c r="A41" s="113" t="s">
        <v>113</v>
      </c>
      <c r="B41" s="80"/>
      <c r="C41" s="80"/>
      <c r="D41" s="80"/>
      <c r="E41" s="80"/>
      <c r="F41" s="80"/>
      <c r="G41" s="82">
        <f>SUM(G42:G45)</f>
        <v>0</v>
      </c>
    </row>
    <row r="42" spans="1:7" hidden="1" x14ac:dyDescent="0.35">
      <c r="A42" s="25"/>
      <c r="B42" s="34" t="s">
        <v>19</v>
      </c>
      <c r="C42" s="55"/>
      <c r="D42" s="34">
        <f>$B$13</f>
        <v>10</v>
      </c>
      <c r="E42" s="34">
        <f>$C$13</f>
        <v>8</v>
      </c>
      <c r="F42" s="34">
        <f>$D$13</f>
        <v>80</v>
      </c>
      <c r="G42" s="26">
        <f>C42*((D42*$C$22)+(E42*$F$22)+(F42*$I$22))</f>
        <v>0</v>
      </c>
    </row>
    <row r="43" spans="1:7" hidden="1" x14ac:dyDescent="0.35">
      <c r="A43" s="25"/>
      <c r="B43" s="34" t="s">
        <v>20</v>
      </c>
      <c r="C43" s="55"/>
      <c r="D43" s="34">
        <f>$B$14</f>
        <v>2</v>
      </c>
      <c r="E43" s="34">
        <f>$C$14</f>
        <v>4</v>
      </c>
      <c r="F43" s="34">
        <f>$D$14</f>
        <v>8</v>
      </c>
      <c r="G43" s="26">
        <f>C43*((D43*$C$23)+(E43*$F$23)+(F43*$I$23))</f>
        <v>0</v>
      </c>
    </row>
    <row r="44" spans="1:7" hidden="1" x14ac:dyDescent="0.35">
      <c r="A44" s="25"/>
      <c r="B44" s="34" t="s">
        <v>27</v>
      </c>
      <c r="C44" s="55"/>
      <c r="D44" s="34">
        <f>$B$15</f>
        <v>5</v>
      </c>
      <c r="E44" s="34">
        <f>$C$15</f>
        <v>4</v>
      </c>
      <c r="F44" s="34">
        <f>$D$15</f>
        <v>20</v>
      </c>
      <c r="G44" s="26">
        <f>C44*((D44*$C$24)+(E44*$F$24)+(F44*$I$24))</f>
        <v>0</v>
      </c>
    </row>
    <row r="45" spans="1:7" hidden="1" x14ac:dyDescent="0.35">
      <c r="A45" s="29"/>
      <c r="B45" s="35" t="s">
        <v>25</v>
      </c>
      <c r="C45" s="56"/>
      <c r="D45" s="35">
        <f>$B$16</f>
        <v>0</v>
      </c>
      <c r="E45" s="35">
        <f>$C$16</f>
        <v>0</v>
      </c>
      <c r="F45" s="35">
        <f>$D$16</f>
        <v>468</v>
      </c>
      <c r="G45" s="30">
        <f>C45*((D45*$C$25)+(E45*$F$25)+(F45*$I$25))</f>
        <v>0</v>
      </c>
    </row>
    <row r="49" spans="1:6" ht="18.5" x14ac:dyDescent="0.45">
      <c r="A49" s="71" t="s">
        <v>117</v>
      </c>
      <c r="B49" s="46"/>
      <c r="C49" s="46"/>
      <c r="D49" s="46"/>
      <c r="E49" s="46"/>
      <c r="F49" s="46"/>
    </row>
    <row r="50" spans="1:6" ht="58" x14ac:dyDescent="0.35">
      <c r="A50" s="112"/>
      <c r="B50" s="37" t="s">
        <v>128</v>
      </c>
      <c r="C50" s="37" t="s">
        <v>130</v>
      </c>
      <c r="D50" s="37" t="s">
        <v>127</v>
      </c>
      <c r="E50" s="37" t="s">
        <v>129</v>
      </c>
      <c r="F50" s="38" t="s">
        <v>118</v>
      </c>
    </row>
    <row r="51" spans="1:6" x14ac:dyDescent="0.35">
      <c r="A51" s="25" t="s">
        <v>109</v>
      </c>
      <c r="B51" s="118">
        <v>0.8</v>
      </c>
      <c r="C51" s="68">
        <v>168</v>
      </c>
      <c r="D51" s="67">
        <f>B51*C51</f>
        <v>134.4</v>
      </c>
      <c r="E51" s="67">
        <f>SUM(G22:G25)</f>
        <v>440.62</v>
      </c>
      <c r="F51" s="66">
        <f>D51-E51</f>
        <v>-306.22000000000003</v>
      </c>
    </row>
    <row r="52" spans="1:6" x14ac:dyDescent="0.35">
      <c r="A52" s="25" t="s">
        <v>103</v>
      </c>
      <c r="B52" s="118">
        <v>0.15</v>
      </c>
      <c r="C52" s="68">
        <v>168</v>
      </c>
      <c r="D52" s="67">
        <f t="shared" ref="D52:D53" si="5">B52*C52</f>
        <v>25.2</v>
      </c>
      <c r="E52" s="67">
        <f>SUM(G27:G30)</f>
        <v>173.95</v>
      </c>
      <c r="F52" s="66">
        <f>D52-E52</f>
        <v>-148.75</v>
      </c>
    </row>
    <row r="53" spans="1:6" x14ac:dyDescent="0.35">
      <c r="A53" s="25" t="s">
        <v>16</v>
      </c>
      <c r="B53" s="118">
        <v>0.5</v>
      </c>
      <c r="C53" s="68">
        <v>168</v>
      </c>
      <c r="D53" s="67">
        <f t="shared" si="5"/>
        <v>84</v>
      </c>
      <c r="E53" s="67">
        <f>SUM(G32:G35)</f>
        <v>134.18</v>
      </c>
      <c r="F53" s="115">
        <f>D53-E53</f>
        <v>-50.180000000000007</v>
      </c>
    </row>
    <row r="54" spans="1:6" hidden="1" x14ac:dyDescent="0.35">
      <c r="A54" s="25" t="s">
        <v>102</v>
      </c>
      <c r="B54" s="55">
        <v>0.25</v>
      </c>
      <c r="C54" s="67">
        <f>B54*22*8</f>
        <v>44</v>
      </c>
      <c r="D54" s="67">
        <f>SUM(G37:G40)</f>
        <v>0</v>
      </c>
      <c r="E54" s="66">
        <f t="shared" ref="E54:E55" si="6">C54-D54</f>
        <v>44</v>
      </c>
    </row>
    <row r="55" spans="1:6" hidden="1" x14ac:dyDescent="0.35">
      <c r="A55" s="29" t="s">
        <v>105</v>
      </c>
      <c r="B55" s="56">
        <v>0.9</v>
      </c>
      <c r="C55" s="116">
        <f>B55*22*8</f>
        <v>158.4</v>
      </c>
      <c r="D55" s="116">
        <f>SUM(G42:G45)</f>
        <v>0</v>
      </c>
      <c r="E55" s="115">
        <f t="shared" si="6"/>
        <v>158.4</v>
      </c>
    </row>
    <row r="56" spans="1:6" ht="15" thickBot="1" x14ac:dyDescent="0.4">
      <c r="A56" s="21" t="s">
        <v>38</v>
      </c>
      <c r="B56" s="18"/>
      <c r="C56" s="114">
        <f>SUM(C51:C55)</f>
        <v>706.4</v>
      </c>
      <c r="D56" s="114">
        <f t="shared" ref="D56:E56" si="7">SUM(D51:D55)</f>
        <v>243.6</v>
      </c>
      <c r="E56" s="114">
        <f t="shared" si="7"/>
        <v>951.15</v>
      </c>
    </row>
  </sheetData>
  <conditionalFormatting sqref="F51:F53">
    <cfRule type="colorScale" priority="1">
      <colorScale>
        <cfvo type="min"/>
        <cfvo type="max"/>
        <color rgb="FFF8696B"/>
        <color rgb="FFFCFCFF"/>
      </colorScale>
    </cfRule>
  </conditionalFormatting>
  <dataValidations count="1">
    <dataValidation type="decimal" errorStyle="warning" allowBlank="1" showInputMessage="1" showErrorMessage="1" errorTitle="Do not put a number above 80%" error="Resources will still need to complete admin work and additional tasks that might take priority. Above 80% allocation will be highly unlikely for any resource." sqref="B51:B53" xr:uid="{9704A7CF-58B4-4D44-8523-10A9ABEA69D3}">
      <formula1>0</formula1>
      <formula2>0.8</formula2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76F6-570A-4B71-AD34-C7C443D53DB0}">
  <dimension ref="B2:J7"/>
  <sheetViews>
    <sheetView showGridLines="0" workbookViewId="0">
      <selection activeCell="E17" sqref="E17"/>
    </sheetView>
  </sheetViews>
  <sheetFormatPr defaultRowHeight="14.5" x14ac:dyDescent="0.35"/>
  <cols>
    <col min="1" max="1" width="2.90625" customWidth="1"/>
    <col min="2" max="2" width="25.36328125" customWidth="1"/>
    <col min="3" max="3" width="22.26953125" bestFit="1" customWidth="1"/>
    <col min="4" max="4" width="17.81640625" bestFit="1" customWidth="1"/>
    <col min="5" max="5" width="8.08984375" bestFit="1" customWidth="1"/>
    <col min="6" max="6" width="20.1796875" customWidth="1"/>
    <col min="7" max="7" width="25.1796875" customWidth="1"/>
    <col min="8" max="9" width="28.90625" customWidth="1"/>
    <col min="10" max="10" width="12.6328125" customWidth="1"/>
    <col min="14" max="14" width="8.7265625" customWidth="1"/>
  </cols>
  <sheetData>
    <row r="2" spans="2:10" ht="15.5" x14ac:dyDescent="0.35">
      <c r="B2" s="126" t="s">
        <v>49</v>
      </c>
      <c r="C2" s="127"/>
      <c r="D2" s="127"/>
      <c r="E2" s="128"/>
      <c r="F2" s="125" t="s">
        <v>94</v>
      </c>
      <c r="G2" s="129" t="s">
        <v>52</v>
      </c>
      <c r="H2" s="130"/>
      <c r="I2" s="130"/>
      <c r="J2" s="131"/>
    </row>
    <row r="3" spans="2:10" s="17" customFormat="1" ht="26.5" x14ac:dyDescent="0.35">
      <c r="B3" s="83" t="s">
        <v>56</v>
      </c>
      <c r="C3" s="84" t="s">
        <v>53</v>
      </c>
      <c r="D3" s="84" t="s">
        <v>51</v>
      </c>
      <c r="E3" s="88" t="s">
        <v>58</v>
      </c>
      <c r="F3" s="125"/>
      <c r="G3" s="86" t="s">
        <v>56</v>
      </c>
      <c r="H3" s="87" t="s">
        <v>53</v>
      </c>
      <c r="I3" s="87" t="s">
        <v>51</v>
      </c>
      <c r="J3" s="85" t="s">
        <v>58</v>
      </c>
    </row>
    <row r="4" spans="2:10" ht="36.5" customHeight="1" x14ac:dyDescent="0.35">
      <c r="B4" s="50" t="s">
        <v>57</v>
      </c>
      <c r="C4" s="48" t="s">
        <v>146</v>
      </c>
      <c r="D4" s="48" t="s">
        <v>148</v>
      </c>
      <c r="E4" s="53">
        <v>12</v>
      </c>
      <c r="F4" s="125"/>
      <c r="G4" s="50" t="s">
        <v>95</v>
      </c>
      <c r="H4" s="48" t="s">
        <v>59</v>
      </c>
      <c r="I4" s="48" t="s">
        <v>149</v>
      </c>
      <c r="J4" s="53">
        <v>12</v>
      </c>
    </row>
    <row r="5" spans="2:10" ht="96.5" customHeight="1" x14ac:dyDescent="0.35">
      <c r="B5" s="50" t="s">
        <v>145</v>
      </c>
      <c r="C5" s="48" t="s">
        <v>147</v>
      </c>
      <c r="D5" s="48" t="s">
        <v>149</v>
      </c>
      <c r="E5" s="53">
        <v>20</v>
      </c>
      <c r="F5" s="125"/>
      <c r="G5" s="50" t="s">
        <v>96</v>
      </c>
      <c r="H5" s="48" t="s">
        <v>97</v>
      </c>
      <c r="I5" s="48" t="s">
        <v>150</v>
      </c>
      <c r="J5" s="53" t="s">
        <v>100</v>
      </c>
    </row>
    <row r="6" spans="2:10" ht="26.5" x14ac:dyDescent="0.35">
      <c r="B6" s="50" t="s">
        <v>54</v>
      </c>
      <c r="C6" s="48" t="s">
        <v>146</v>
      </c>
      <c r="D6" s="48" t="s">
        <v>149</v>
      </c>
      <c r="E6" s="53">
        <v>8</v>
      </c>
      <c r="F6" s="125"/>
      <c r="G6" s="50" t="s">
        <v>98</v>
      </c>
      <c r="H6" s="48" t="s">
        <v>97</v>
      </c>
      <c r="I6" s="48" t="s">
        <v>150</v>
      </c>
      <c r="J6" s="53" t="s">
        <v>101</v>
      </c>
    </row>
    <row r="7" spans="2:10" ht="36.5" customHeight="1" x14ac:dyDescent="0.35">
      <c r="B7" s="51" t="s">
        <v>55</v>
      </c>
      <c r="C7" s="49" t="s">
        <v>146</v>
      </c>
      <c r="D7" s="49" t="s">
        <v>149</v>
      </c>
      <c r="E7" s="52">
        <v>8</v>
      </c>
      <c r="F7" s="125"/>
      <c r="G7" s="51" t="s">
        <v>99</v>
      </c>
      <c r="H7" s="49" t="s">
        <v>97</v>
      </c>
      <c r="I7" s="49" t="s">
        <v>150</v>
      </c>
      <c r="J7" s="54" t="s">
        <v>101</v>
      </c>
    </row>
  </sheetData>
  <mergeCells count="3">
    <mergeCell ref="F2:F7"/>
    <mergeCell ref="B2:E2"/>
    <mergeCell ref="G2:J2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C927-2F12-43FB-9139-C82EAF152727}">
  <dimension ref="A1:M65"/>
  <sheetViews>
    <sheetView showGridLines="0" tabSelected="1" zoomScale="85" zoomScaleNormal="85" workbookViewId="0">
      <selection activeCell="J26" sqref="J26"/>
    </sheetView>
  </sheetViews>
  <sheetFormatPr defaultRowHeight="14.5" x14ac:dyDescent="0.35"/>
  <cols>
    <col min="1" max="1" width="18.54296875" customWidth="1"/>
    <col min="2" max="2" width="16.90625" customWidth="1"/>
    <col min="3" max="3" width="22.7265625" customWidth="1"/>
    <col min="4" max="4" width="22.6328125" customWidth="1"/>
    <col min="5" max="5" width="18.90625" customWidth="1"/>
    <col min="6" max="7" width="14.81640625" customWidth="1"/>
    <col min="8" max="10" width="14.08984375" customWidth="1"/>
    <col min="12" max="12" width="10.54296875" bestFit="1" customWidth="1"/>
    <col min="13" max="13" width="9.54296875" bestFit="1" customWidth="1"/>
  </cols>
  <sheetData>
    <row r="1" spans="1:7" ht="18.5" x14ac:dyDescent="0.45">
      <c r="A1" s="71" t="s">
        <v>64</v>
      </c>
      <c r="B1" s="46"/>
      <c r="C1" s="46"/>
      <c r="D1" s="46"/>
      <c r="E1" s="46"/>
      <c r="F1" s="46"/>
      <c r="G1" s="46"/>
    </row>
    <row r="2" spans="1:7" x14ac:dyDescent="0.35">
      <c r="A2" s="64"/>
      <c r="B2" s="33" t="s">
        <v>73</v>
      </c>
      <c r="C2" s="136" t="s">
        <v>72</v>
      </c>
      <c r="D2" s="136"/>
      <c r="E2" s="136"/>
      <c r="F2" s="136"/>
      <c r="G2" s="137"/>
    </row>
    <row r="3" spans="1:7" ht="25" customHeight="1" x14ac:dyDescent="0.35">
      <c r="A3" s="63" t="s">
        <v>5</v>
      </c>
      <c r="B3" s="55">
        <v>3</v>
      </c>
      <c r="C3" s="138" t="s">
        <v>133</v>
      </c>
      <c r="D3" s="138"/>
      <c r="E3" s="138"/>
      <c r="F3" s="138"/>
      <c r="G3" s="138"/>
    </row>
    <row r="4" spans="1:7" ht="25" customHeight="1" x14ac:dyDescent="0.35">
      <c r="A4" s="63" t="s">
        <v>71</v>
      </c>
      <c r="B4" s="55">
        <v>5</v>
      </c>
      <c r="C4" s="138" t="s">
        <v>66</v>
      </c>
      <c r="D4" s="138"/>
      <c r="E4" s="138"/>
      <c r="F4" s="138"/>
      <c r="G4" s="138"/>
    </row>
    <row r="5" spans="1:7" x14ac:dyDescent="0.35">
      <c r="A5" s="63" t="s">
        <v>27</v>
      </c>
      <c r="B5" s="55">
        <v>2</v>
      </c>
      <c r="C5" s="138" t="s">
        <v>67</v>
      </c>
      <c r="D5" s="138"/>
      <c r="E5" s="138"/>
      <c r="F5" s="138"/>
      <c r="G5" s="138"/>
    </row>
    <row r="6" spans="1:7" x14ac:dyDescent="0.35">
      <c r="A6" s="63" t="s">
        <v>25</v>
      </c>
      <c r="B6" s="55">
        <v>2</v>
      </c>
      <c r="C6" s="139" t="s">
        <v>104</v>
      </c>
      <c r="D6" s="140"/>
      <c r="E6" s="140"/>
      <c r="F6" s="140"/>
      <c r="G6" s="140"/>
    </row>
    <row r="7" spans="1:7" x14ac:dyDescent="0.35">
      <c r="A7" s="61" t="s">
        <v>50</v>
      </c>
      <c r="B7" s="55">
        <v>2</v>
      </c>
      <c r="C7" s="138" t="s">
        <v>152</v>
      </c>
      <c r="D7" s="138"/>
      <c r="E7" s="138"/>
      <c r="F7" s="138"/>
      <c r="G7" s="138"/>
    </row>
    <row r="8" spans="1:7" x14ac:dyDescent="0.35">
      <c r="A8" s="62" t="s">
        <v>65</v>
      </c>
      <c r="B8" s="56">
        <v>2</v>
      </c>
      <c r="C8" s="132" t="s">
        <v>151</v>
      </c>
      <c r="D8" s="132"/>
      <c r="E8" s="132"/>
      <c r="F8" s="132"/>
      <c r="G8" s="132"/>
    </row>
    <row r="9" spans="1:7" x14ac:dyDescent="0.35">
      <c r="A9" s="16"/>
    </row>
    <row r="10" spans="1:7" ht="18.5" x14ac:dyDescent="0.45">
      <c r="A10" s="71" t="s">
        <v>89</v>
      </c>
      <c r="B10" s="46"/>
      <c r="C10" s="46"/>
      <c r="D10" s="46"/>
    </row>
    <row r="11" spans="1:7" x14ac:dyDescent="0.35">
      <c r="A11" s="23"/>
      <c r="B11" s="33" t="s">
        <v>32</v>
      </c>
      <c r="C11" s="33" t="s">
        <v>34</v>
      </c>
      <c r="D11" s="24" t="s">
        <v>33</v>
      </c>
      <c r="F11" s="16"/>
    </row>
    <row r="12" spans="1:7" ht="36" customHeight="1" x14ac:dyDescent="0.35">
      <c r="A12" s="42" t="s">
        <v>35</v>
      </c>
      <c r="B12" s="43" t="s">
        <v>39</v>
      </c>
      <c r="C12" s="43" t="s">
        <v>36</v>
      </c>
      <c r="D12" s="44" t="s">
        <v>37</v>
      </c>
      <c r="F12" s="20"/>
    </row>
    <row r="13" spans="1:7" x14ac:dyDescent="0.35">
      <c r="A13" s="25" t="s">
        <v>19</v>
      </c>
      <c r="B13" s="34">
        <f>B3</f>
        <v>3</v>
      </c>
      <c r="C13" s="34">
        <f>B13*$B$7</f>
        <v>6</v>
      </c>
      <c r="D13" s="26">
        <f>C13*$B$8</f>
        <v>12</v>
      </c>
      <c r="E13" s="45"/>
    </row>
    <row r="14" spans="1:7" x14ac:dyDescent="0.35">
      <c r="A14" s="25" t="s">
        <v>20</v>
      </c>
      <c r="B14" s="34">
        <f t="shared" ref="B14:B16" si="0">B4</f>
        <v>5</v>
      </c>
      <c r="C14" s="34">
        <f t="shared" ref="C14:C16" si="1">B14*$B$7</f>
        <v>10</v>
      </c>
      <c r="D14" s="26">
        <f t="shared" ref="D14:D16" si="2">C14*$B$8</f>
        <v>20</v>
      </c>
    </row>
    <row r="15" spans="1:7" x14ac:dyDescent="0.35">
      <c r="A15" s="25" t="s">
        <v>27</v>
      </c>
      <c r="B15" s="34">
        <f t="shared" si="0"/>
        <v>2</v>
      </c>
      <c r="C15" s="34">
        <f t="shared" si="1"/>
        <v>4</v>
      </c>
      <c r="D15" s="26">
        <f t="shared" si="2"/>
        <v>8</v>
      </c>
    </row>
    <row r="16" spans="1:7" x14ac:dyDescent="0.35">
      <c r="A16" s="29" t="s">
        <v>25</v>
      </c>
      <c r="B16" s="34">
        <f t="shared" si="0"/>
        <v>2</v>
      </c>
      <c r="C16" s="34">
        <f t="shared" si="1"/>
        <v>4</v>
      </c>
      <c r="D16" s="26">
        <f t="shared" si="2"/>
        <v>8</v>
      </c>
    </row>
    <row r="17" spans="1:13" ht="15" thickBot="1" x14ac:dyDescent="0.4">
      <c r="A17" s="21" t="s">
        <v>38</v>
      </c>
      <c r="B17" s="18"/>
      <c r="C17" s="18"/>
      <c r="D17" s="21">
        <f>SUM(D13:D16)</f>
        <v>48</v>
      </c>
      <c r="F17" s="22"/>
    </row>
    <row r="19" spans="1:13" ht="18.5" x14ac:dyDescent="0.45">
      <c r="A19" s="71" t="s">
        <v>40</v>
      </c>
      <c r="B19" s="46"/>
      <c r="C19" s="46"/>
      <c r="D19" s="46"/>
      <c r="E19" s="46"/>
      <c r="F19" s="46"/>
      <c r="G19" s="46"/>
      <c r="H19" s="46"/>
      <c r="I19" s="46"/>
      <c r="J19" s="46"/>
    </row>
    <row r="20" spans="1:13" s="17" customFormat="1" x14ac:dyDescent="0.35">
      <c r="A20" s="72"/>
      <c r="B20" s="133" t="s">
        <v>32</v>
      </c>
      <c r="C20" s="134"/>
      <c r="D20" s="135"/>
      <c r="E20" s="133" t="s">
        <v>53</v>
      </c>
      <c r="F20" s="134"/>
      <c r="G20" s="135"/>
      <c r="H20" s="133" t="s">
        <v>51</v>
      </c>
      <c r="I20" s="134"/>
      <c r="J20" s="135"/>
    </row>
    <row r="21" spans="1:13" ht="36.5" x14ac:dyDescent="0.35">
      <c r="A21" s="73" t="s">
        <v>18</v>
      </c>
      <c r="B21" s="75" t="s">
        <v>68</v>
      </c>
      <c r="C21" s="76" t="s">
        <v>44</v>
      </c>
      <c r="D21" s="77" t="s">
        <v>45</v>
      </c>
      <c r="E21" s="76" t="s">
        <v>69</v>
      </c>
      <c r="F21" s="76" t="s">
        <v>44</v>
      </c>
      <c r="G21" s="77" t="s">
        <v>45</v>
      </c>
      <c r="H21" s="75" t="s">
        <v>70</v>
      </c>
      <c r="I21" s="76" t="s">
        <v>44</v>
      </c>
      <c r="J21" s="77" t="s">
        <v>45</v>
      </c>
    </row>
    <row r="22" spans="1:13" x14ac:dyDescent="0.35">
      <c r="A22" s="59" t="s">
        <v>42</v>
      </c>
      <c r="B22" s="25">
        <f>B13</f>
        <v>3</v>
      </c>
      <c r="C22" s="55">
        <v>40</v>
      </c>
      <c r="D22" s="26">
        <f>B22*C22</f>
        <v>120</v>
      </c>
      <c r="E22" s="34">
        <f>C13</f>
        <v>6</v>
      </c>
      <c r="F22" s="55">
        <v>2</v>
      </c>
      <c r="G22" s="26">
        <f>E22*F22</f>
        <v>12</v>
      </c>
      <c r="H22" s="25">
        <f>D13</f>
        <v>12</v>
      </c>
      <c r="I22" s="55">
        <v>2</v>
      </c>
      <c r="J22" s="26">
        <f>H22*I22</f>
        <v>24</v>
      </c>
    </row>
    <row r="23" spans="1:13" x14ac:dyDescent="0.35">
      <c r="A23" s="59" t="s">
        <v>20</v>
      </c>
      <c r="B23" s="25">
        <f>B14</f>
        <v>5</v>
      </c>
      <c r="C23" s="55">
        <v>4</v>
      </c>
      <c r="D23" s="26">
        <f>B23*4</f>
        <v>20</v>
      </c>
      <c r="E23" s="34">
        <f>C14</f>
        <v>10</v>
      </c>
      <c r="F23" s="55">
        <v>1</v>
      </c>
      <c r="G23" s="26">
        <f t="shared" ref="G23:G25" si="3">E23*F23</f>
        <v>10</v>
      </c>
      <c r="H23" s="25">
        <f>D14</f>
        <v>20</v>
      </c>
      <c r="I23" s="55">
        <v>1</v>
      </c>
      <c r="J23" s="26">
        <f t="shared" ref="J23:J25" si="4">H23*I23</f>
        <v>20</v>
      </c>
    </row>
    <row r="24" spans="1:13" x14ac:dyDescent="0.35">
      <c r="A24" s="59" t="s">
        <v>27</v>
      </c>
      <c r="B24" s="25">
        <f>B15</f>
        <v>2</v>
      </c>
      <c r="C24" s="55">
        <v>8</v>
      </c>
      <c r="D24" s="26">
        <f>B24*8</f>
        <v>16</v>
      </c>
      <c r="E24" s="34">
        <f>C15</f>
        <v>4</v>
      </c>
      <c r="F24" s="55">
        <v>1</v>
      </c>
      <c r="G24" s="26">
        <f t="shared" si="3"/>
        <v>4</v>
      </c>
      <c r="H24" s="25">
        <f>D15</f>
        <v>8</v>
      </c>
      <c r="I24" s="55">
        <v>1</v>
      </c>
      <c r="J24" s="26">
        <f t="shared" si="4"/>
        <v>8</v>
      </c>
      <c r="K24" s="16" t="s">
        <v>114</v>
      </c>
    </row>
    <row r="25" spans="1:13" x14ac:dyDescent="0.35">
      <c r="A25" s="59" t="s">
        <v>25</v>
      </c>
      <c r="B25" s="29">
        <f>B16</f>
        <v>2</v>
      </c>
      <c r="C25" s="56">
        <v>1</v>
      </c>
      <c r="D25" s="30">
        <f>B25*4</f>
        <v>8</v>
      </c>
      <c r="E25" s="35">
        <f>C16</f>
        <v>4</v>
      </c>
      <c r="F25" s="56">
        <v>1</v>
      </c>
      <c r="G25" s="26">
        <f t="shared" si="3"/>
        <v>4</v>
      </c>
      <c r="H25" s="29">
        <f>D16</f>
        <v>8</v>
      </c>
      <c r="I25" s="55">
        <v>1</v>
      </c>
      <c r="J25" s="26">
        <f t="shared" si="4"/>
        <v>8</v>
      </c>
      <c r="K25" s="16" t="s">
        <v>115</v>
      </c>
      <c r="L25" s="16" t="s">
        <v>116</v>
      </c>
      <c r="M25" s="16"/>
    </row>
    <row r="26" spans="1:13" ht="15" thickBot="1" x14ac:dyDescent="0.4">
      <c r="A26" s="74" t="s">
        <v>38</v>
      </c>
      <c r="B26" s="31"/>
      <c r="C26" s="21"/>
      <c r="D26" s="32">
        <f>SUM(D22:D25)</f>
        <v>164</v>
      </c>
      <c r="E26" s="21"/>
      <c r="F26" s="21"/>
      <c r="G26" s="32">
        <f>SUM(G22:G25)</f>
        <v>30</v>
      </c>
      <c r="H26" s="31"/>
      <c r="I26" s="21"/>
      <c r="J26" s="32">
        <f>SUM(J22:J25)</f>
        <v>60</v>
      </c>
      <c r="K26">
        <f>SUM(B26:J26)</f>
        <v>254</v>
      </c>
      <c r="L26">
        <f>K26/8</f>
        <v>31.75</v>
      </c>
    </row>
    <row r="27" spans="1:13" x14ac:dyDescent="0.35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3" ht="18.5" x14ac:dyDescent="0.45">
      <c r="A28" s="78" t="s">
        <v>43</v>
      </c>
      <c r="B28" s="46"/>
      <c r="C28" s="46"/>
      <c r="D28" s="46"/>
      <c r="E28" s="46"/>
      <c r="F28" s="46"/>
      <c r="G28" s="65"/>
      <c r="H28" s="16" t="s">
        <v>106</v>
      </c>
    </row>
    <row r="29" spans="1:13" ht="43.5" x14ac:dyDescent="0.35">
      <c r="A29" s="112"/>
      <c r="B29" s="47"/>
      <c r="C29" s="37" t="s">
        <v>110</v>
      </c>
      <c r="D29" s="37" t="s">
        <v>74</v>
      </c>
      <c r="E29" s="37" t="s">
        <v>75</v>
      </c>
      <c r="F29" s="37" t="s">
        <v>76</v>
      </c>
      <c r="G29" s="38" t="s">
        <v>45</v>
      </c>
    </row>
    <row r="30" spans="1:13" x14ac:dyDescent="0.35">
      <c r="A30" s="79" t="s">
        <v>124</v>
      </c>
      <c r="B30" s="80"/>
      <c r="C30" s="80"/>
      <c r="D30" s="80"/>
      <c r="E30" s="80"/>
      <c r="F30" s="81"/>
      <c r="G30" s="82">
        <f>SUM(G31:G34)</f>
        <v>125.19999999999999</v>
      </c>
    </row>
    <row r="31" spans="1:13" x14ac:dyDescent="0.35">
      <c r="A31" s="25"/>
      <c r="B31" s="34" t="s">
        <v>19</v>
      </c>
      <c r="C31" s="118">
        <v>0.6</v>
      </c>
      <c r="D31" s="34">
        <f>$B$13</f>
        <v>3</v>
      </c>
      <c r="E31" s="34">
        <f>$C$13</f>
        <v>6</v>
      </c>
      <c r="F31" s="34">
        <f>$D$13</f>
        <v>12</v>
      </c>
      <c r="G31" s="26">
        <f>C31*((D31*$C$22)+(E31*$F$22)+(F31*$I$22))</f>
        <v>93.6</v>
      </c>
    </row>
    <row r="32" spans="1:13" x14ac:dyDescent="0.35">
      <c r="A32" s="25"/>
      <c r="B32" s="34" t="s">
        <v>20</v>
      </c>
      <c r="C32" s="118">
        <v>0.1</v>
      </c>
      <c r="D32" s="34">
        <f>$B$14</f>
        <v>5</v>
      </c>
      <c r="E32" s="34">
        <f>$C$14</f>
        <v>10</v>
      </c>
      <c r="F32" s="34">
        <f>$D$14</f>
        <v>20</v>
      </c>
      <c r="G32" s="26">
        <f>C32*((D32*$C$23)+(E32*$F$23)+(F32*$I$23))</f>
        <v>5</v>
      </c>
    </row>
    <row r="33" spans="1:8" x14ac:dyDescent="0.35">
      <c r="A33" s="25"/>
      <c r="B33" s="34" t="s">
        <v>27</v>
      </c>
      <c r="C33" s="118">
        <v>0.6</v>
      </c>
      <c r="D33" s="34">
        <f>$B$15</f>
        <v>2</v>
      </c>
      <c r="E33" s="34">
        <f>$C$15</f>
        <v>4</v>
      </c>
      <c r="F33" s="34">
        <f>$D$15</f>
        <v>8</v>
      </c>
      <c r="G33" s="26">
        <f>C33*((D33*$C$24)+(E33*$F$24)+(F33*$I$24))</f>
        <v>16.8</v>
      </c>
      <c r="H33" s="19"/>
    </row>
    <row r="34" spans="1:8" x14ac:dyDescent="0.35">
      <c r="A34" s="25"/>
      <c r="B34" s="34" t="s">
        <v>25</v>
      </c>
      <c r="C34" s="118">
        <v>0.7</v>
      </c>
      <c r="D34" s="34">
        <f>$B$16</f>
        <v>2</v>
      </c>
      <c r="E34" s="34">
        <f>$C$16</f>
        <v>4</v>
      </c>
      <c r="F34" s="34">
        <f>$D$16</f>
        <v>8</v>
      </c>
      <c r="G34" s="26">
        <f>C34*((D34*$C$25)+(E34*$F$25)+(F34*$I$25))</f>
        <v>9.7999999999999989</v>
      </c>
    </row>
    <row r="35" spans="1:8" x14ac:dyDescent="0.35">
      <c r="A35" s="79" t="s">
        <v>111</v>
      </c>
      <c r="B35" s="80"/>
      <c r="C35" s="80"/>
      <c r="D35" s="80"/>
      <c r="E35" s="80"/>
      <c r="F35" s="81"/>
      <c r="G35" s="82">
        <f>SUM(G36:G39)</f>
        <v>45.300000000000004</v>
      </c>
    </row>
    <row r="36" spans="1:8" x14ac:dyDescent="0.35">
      <c r="A36" s="25"/>
      <c r="B36" s="34" t="s">
        <v>19</v>
      </c>
      <c r="C36" s="118">
        <v>0.25</v>
      </c>
      <c r="D36" s="34">
        <f>$B$13</f>
        <v>3</v>
      </c>
      <c r="E36" s="34">
        <f>$C$13</f>
        <v>6</v>
      </c>
      <c r="F36" s="34">
        <f>$D$13</f>
        <v>12</v>
      </c>
      <c r="G36" s="26">
        <f>C36*((D36*$C$22)+(E36*$F$22)+(F36*$I$22))</f>
        <v>39</v>
      </c>
    </row>
    <row r="37" spans="1:8" x14ac:dyDescent="0.35">
      <c r="A37" s="25"/>
      <c r="B37" s="34" t="s">
        <v>20</v>
      </c>
      <c r="C37" s="118">
        <v>0</v>
      </c>
      <c r="D37" s="34">
        <f>$B$14</f>
        <v>5</v>
      </c>
      <c r="E37" s="34">
        <f>$C$14</f>
        <v>10</v>
      </c>
      <c r="F37" s="34">
        <f>$D$14</f>
        <v>20</v>
      </c>
      <c r="G37" s="26">
        <f>C37*((D37*$C$23)+(E37*$F$23)+(F37*$I$23))</f>
        <v>0</v>
      </c>
    </row>
    <row r="38" spans="1:8" x14ac:dyDescent="0.35">
      <c r="A38" s="25"/>
      <c r="B38" s="34" t="s">
        <v>27</v>
      </c>
      <c r="C38" s="118">
        <v>0.15</v>
      </c>
      <c r="D38" s="34">
        <f>$B$15</f>
        <v>2</v>
      </c>
      <c r="E38" s="34">
        <f>$C$15</f>
        <v>4</v>
      </c>
      <c r="F38" s="34">
        <f>$D$15</f>
        <v>8</v>
      </c>
      <c r="G38" s="26">
        <f>C38*((D38*$C$24)+(E38*$F$24)+(F38*$I$24))</f>
        <v>4.2</v>
      </c>
    </row>
    <row r="39" spans="1:8" x14ac:dyDescent="0.35">
      <c r="A39" s="25"/>
      <c r="B39" s="34" t="s">
        <v>25</v>
      </c>
      <c r="C39" s="118">
        <v>0.15</v>
      </c>
      <c r="D39" s="34">
        <f>$B$16</f>
        <v>2</v>
      </c>
      <c r="E39" s="34">
        <f>$C$16</f>
        <v>4</v>
      </c>
      <c r="F39" s="34">
        <f>$D$16</f>
        <v>8</v>
      </c>
      <c r="G39" s="26">
        <f>C39*((D39*$C$25)+(E39*$F$25)+(F39*$I$25))</f>
        <v>2.1</v>
      </c>
    </row>
    <row r="40" spans="1:8" x14ac:dyDescent="0.35">
      <c r="A40" s="113" t="s">
        <v>125</v>
      </c>
      <c r="B40" s="80"/>
      <c r="C40" s="80"/>
      <c r="D40" s="80"/>
      <c r="E40" s="80"/>
      <c r="F40" s="80"/>
      <c r="G40" s="82">
        <f>SUM(G41:G44)</f>
        <v>72.600000000000009</v>
      </c>
    </row>
    <row r="41" spans="1:8" x14ac:dyDescent="0.35">
      <c r="A41" s="25"/>
      <c r="B41" s="34" t="s">
        <v>19</v>
      </c>
      <c r="C41" s="118">
        <v>0.15</v>
      </c>
      <c r="D41" s="34">
        <f>$B$13</f>
        <v>3</v>
      </c>
      <c r="E41" s="34">
        <f>$C$13</f>
        <v>6</v>
      </c>
      <c r="F41" s="34">
        <f>$D$13</f>
        <v>12</v>
      </c>
      <c r="G41" s="26">
        <f>C41*((D41*$C$22)+(E41*$F$22)+(F41*$I$22))</f>
        <v>23.4</v>
      </c>
    </row>
    <row r="42" spans="1:8" x14ac:dyDescent="0.35">
      <c r="A42" s="25"/>
      <c r="B42" s="34" t="s">
        <v>20</v>
      </c>
      <c r="C42" s="118">
        <v>0.9</v>
      </c>
      <c r="D42" s="34">
        <f>$B$14</f>
        <v>5</v>
      </c>
      <c r="E42" s="34">
        <f>$C$14</f>
        <v>10</v>
      </c>
      <c r="F42" s="34">
        <f>$D$14</f>
        <v>20</v>
      </c>
      <c r="G42" s="26">
        <f>C42*((D42*$C$23)+(E42*$F$23)+(F42*$I$23))</f>
        <v>45</v>
      </c>
    </row>
    <row r="43" spans="1:8" x14ac:dyDescent="0.35">
      <c r="A43" s="25"/>
      <c r="B43" s="34" t="s">
        <v>27</v>
      </c>
      <c r="C43" s="118">
        <v>0.1</v>
      </c>
      <c r="D43" s="34">
        <f>$B$15</f>
        <v>2</v>
      </c>
      <c r="E43" s="34">
        <f>$C$15</f>
        <v>4</v>
      </c>
      <c r="F43" s="34">
        <f>$D$15</f>
        <v>8</v>
      </c>
      <c r="G43" s="26">
        <f>C43*((D43*$C$24)+(E43*$F$24)+(F43*$I$24))</f>
        <v>2.8000000000000003</v>
      </c>
    </row>
    <row r="44" spans="1:8" x14ac:dyDescent="0.35">
      <c r="A44" s="29"/>
      <c r="B44" s="35" t="s">
        <v>25</v>
      </c>
      <c r="C44" s="119">
        <v>0.1</v>
      </c>
      <c r="D44" s="35">
        <f>$B$16</f>
        <v>2</v>
      </c>
      <c r="E44" s="35">
        <f>$C$16</f>
        <v>4</v>
      </c>
      <c r="F44" s="35">
        <f>$D$16</f>
        <v>8</v>
      </c>
      <c r="G44" s="30">
        <f>C44*((D44*$C$25)+(E44*$F$25)+(F44*$I$25))</f>
        <v>1.4000000000000001</v>
      </c>
    </row>
    <row r="45" spans="1:8" hidden="1" x14ac:dyDescent="0.35">
      <c r="A45" s="113" t="s">
        <v>112</v>
      </c>
      <c r="B45" s="80"/>
      <c r="C45" s="80"/>
      <c r="D45" s="80"/>
      <c r="E45" s="80"/>
      <c r="F45" s="80"/>
      <c r="G45" s="82">
        <f>SUM(G46:G49)</f>
        <v>0</v>
      </c>
    </row>
    <row r="46" spans="1:8" hidden="1" x14ac:dyDescent="0.35">
      <c r="A46" s="25"/>
      <c r="B46" s="34" t="s">
        <v>19</v>
      </c>
      <c r="C46" s="55"/>
      <c r="D46" s="34">
        <f>$B$13</f>
        <v>3</v>
      </c>
      <c r="E46" s="34">
        <f>$C$13</f>
        <v>6</v>
      </c>
      <c r="F46" s="34">
        <f>$D$13</f>
        <v>12</v>
      </c>
      <c r="G46" s="26">
        <f>C46*((D46*$C$22)+(E46*$F$22)+(F46*$I$22))</f>
        <v>0</v>
      </c>
    </row>
    <row r="47" spans="1:8" hidden="1" x14ac:dyDescent="0.35">
      <c r="A47" s="25"/>
      <c r="B47" s="34" t="s">
        <v>20</v>
      </c>
      <c r="C47" s="55"/>
      <c r="D47" s="34">
        <f>$B$14</f>
        <v>5</v>
      </c>
      <c r="E47" s="34">
        <f>$C$14</f>
        <v>10</v>
      </c>
      <c r="F47" s="34">
        <f>$D$14</f>
        <v>20</v>
      </c>
      <c r="G47" s="26">
        <f>C47*((D47*$C$23)+(E47*$F$23)+(F47*$I$23))</f>
        <v>0</v>
      </c>
    </row>
    <row r="48" spans="1:8" hidden="1" x14ac:dyDescent="0.35">
      <c r="A48" s="25"/>
      <c r="B48" s="34" t="s">
        <v>27</v>
      </c>
      <c r="C48" s="55"/>
      <c r="D48" s="34">
        <f>$B$15</f>
        <v>2</v>
      </c>
      <c r="E48" s="34">
        <f>$C$15</f>
        <v>4</v>
      </c>
      <c r="F48" s="34">
        <f>$D$15</f>
        <v>8</v>
      </c>
      <c r="G48" s="26">
        <f>C48*((D48*$C$24)+(E48*$F$24)+(F48*$I$24))</f>
        <v>0</v>
      </c>
    </row>
    <row r="49" spans="1:7" hidden="1" x14ac:dyDescent="0.35">
      <c r="A49" s="25"/>
      <c r="B49" s="34" t="s">
        <v>25</v>
      </c>
      <c r="C49" s="55"/>
      <c r="D49" s="34">
        <f>$B$16</f>
        <v>2</v>
      </c>
      <c r="E49" s="34">
        <f>$C$16</f>
        <v>4</v>
      </c>
      <c r="F49" s="34">
        <f>$D$16</f>
        <v>8</v>
      </c>
      <c r="G49" s="26">
        <f>C49*((D49*$C$25)+(E49*$F$25)+(F49*$I$25))</f>
        <v>0</v>
      </c>
    </row>
    <row r="50" spans="1:7" hidden="1" x14ac:dyDescent="0.35">
      <c r="A50" s="113" t="s">
        <v>113</v>
      </c>
      <c r="B50" s="80"/>
      <c r="C50" s="80"/>
      <c r="D50" s="80"/>
      <c r="E50" s="80"/>
      <c r="F50" s="80"/>
      <c r="G50" s="82">
        <f>SUM(G51:G54)</f>
        <v>0</v>
      </c>
    </row>
    <row r="51" spans="1:7" hidden="1" x14ac:dyDescent="0.35">
      <c r="A51" s="25"/>
      <c r="B51" s="34" t="s">
        <v>19</v>
      </c>
      <c r="C51" s="55"/>
      <c r="D51" s="34">
        <f>$B$13</f>
        <v>3</v>
      </c>
      <c r="E51" s="34">
        <f>$C$13</f>
        <v>6</v>
      </c>
      <c r="F51" s="34">
        <f>$D$13</f>
        <v>12</v>
      </c>
      <c r="G51" s="26">
        <f>C51*((D51*$C$22)+(E51*$F$22)+(F51*$I$22))</f>
        <v>0</v>
      </c>
    </row>
    <row r="52" spans="1:7" hidden="1" x14ac:dyDescent="0.35">
      <c r="A52" s="25"/>
      <c r="B52" s="34" t="s">
        <v>20</v>
      </c>
      <c r="C52" s="55"/>
      <c r="D52" s="34">
        <f>$B$14</f>
        <v>5</v>
      </c>
      <c r="E52" s="34">
        <f>$C$14</f>
        <v>10</v>
      </c>
      <c r="F52" s="34">
        <f>$D$14</f>
        <v>20</v>
      </c>
      <c r="G52" s="26">
        <f>C52*((D52*$C$23)+(E52*$F$23)+(F52*$I$23))</f>
        <v>0</v>
      </c>
    </row>
    <row r="53" spans="1:7" hidden="1" x14ac:dyDescent="0.35">
      <c r="A53" s="25"/>
      <c r="B53" s="34" t="s">
        <v>27</v>
      </c>
      <c r="C53" s="55"/>
      <c r="D53" s="34">
        <f>$B$15</f>
        <v>2</v>
      </c>
      <c r="E53" s="34">
        <f>$C$15</f>
        <v>4</v>
      </c>
      <c r="F53" s="34">
        <f>$D$15</f>
        <v>8</v>
      </c>
      <c r="G53" s="26">
        <f>C53*((D53*$C$24)+(E53*$F$24)+(F53*$I$24))</f>
        <v>0</v>
      </c>
    </row>
    <row r="54" spans="1:7" hidden="1" x14ac:dyDescent="0.35">
      <c r="A54" s="29"/>
      <c r="B54" s="35" t="s">
        <v>25</v>
      </c>
      <c r="C54" s="56"/>
      <c r="D54" s="35">
        <f>$B$16</f>
        <v>2</v>
      </c>
      <c r="E54" s="35">
        <f>$C$16</f>
        <v>4</v>
      </c>
      <c r="F54" s="35">
        <f>$D$16</f>
        <v>8</v>
      </c>
      <c r="G54" s="30">
        <f>C54*((D54*$C$25)+(E54*$F$25)+(F54*$I$25))</f>
        <v>0</v>
      </c>
    </row>
    <row r="55" spans="1:7" hidden="1" x14ac:dyDescent="0.35"/>
    <row r="56" spans="1:7" hidden="1" x14ac:dyDescent="0.35"/>
    <row r="58" spans="1:7" ht="18.5" x14ac:dyDescent="0.45">
      <c r="A58" s="71" t="s">
        <v>117</v>
      </c>
      <c r="B58" s="46"/>
      <c r="C58" s="46"/>
      <c r="D58" s="46"/>
      <c r="E58" s="46"/>
      <c r="F58" s="46"/>
    </row>
    <row r="59" spans="1:7" ht="58" x14ac:dyDescent="0.35">
      <c r="A59" s="112"/>
      <c r="B59" s="37" t="s">
        <v>128</v>
      </c>
      <c r="C59" s="37" t="s">
        <v>130</v>
      </c>
      <c r="D59" s="37" t="s">
        <v>127</v>
      </c>
      <c r="E59" s="37" t="s">
        <v>129</v>
      </c>
      <c r="F59" s="38" t="s">
        <v>118</v>
      </c>
    </row>
    <row r="60" spans="1:7" x14ac:dyDescent="0.35">
      <c r="A60" s="25" t="s">
        <v>109</v>
      </c>
      <c r="B60" s="118">
        <v>0.8</v>
      </c>
      <c r="C60" s="68">
        <v>168</v>
      </c>
      <c r="D60" s="67">
        <f>B60*C60</f>
        <v>134.4</v>
      </c>
      <c r="E60" s="67">
        <f>SUM(G31:G34)</f>
        <v>125.19999999999999</v>
      </c>
      <c r="F60" s="66">
        <f>D60-E60</f>
        <v>9.2000000000000171</v>
      </c>
    </row>
    <row r="61" spans="1:7" x14ac:dyDescent="0.35">
      <c r="A61" s="25" t="s">
        <v>103</v>
      </c>
      <c r="B61" s="118">
        <v>0.15</v>
      </c>
      <c r="C61" s="68">
        <v>168</v>
      </c>
      <c r="D61" s="67">
        <f t="shared" ref="D61:D62" si="5">B61*C61</f>
        <v>25.2</v>
      </c>
      <c r="E61" s="67">
        <f>SUM(G36:G39)</f>
        <v>45.300000000000004</v>
      </c>
      <c r="F61" s="66">
        <f>D61-E61</f>
        <v>-20.100000000000005</v>
      </c>
    </row>
    <row r="62" spans="1:7" x14ac:dyDescent="0.35">
      <c r="A62" s="25" t="s">
        <v>16</v>
      </c>
      <c r="B62" s="118">
        <v>0.5</v>
      </c>
      <c r="C62" s="68">
        <v>168</v>
      </c>
      <c r="D62" s="67">
        <f t="shared" si="5"/>
        <v>84</v>
      </c>
      <c r="E62" s="67">
        <f>SUM(G41:G44)</f>
        <v>72.600000000000009</v>
      </c>
      <c r="F62" s="115">
        <f>D62-E62</f>
        <v>11.399999999999991</v>
      </c>
    </row>
    <row r="63" spans="1:7" hidden="1" x14ac:dyDescent="0.35">
      <c r="A63" s="25" t="s">
        <v>102</v>
      </c>
      <c r="B63" s="55">
        <v>0.25</v>
      </c>
      <c r="C63" s="67">
        <f>B63*22*8</f>
        <v>44</v>
      </c>
      <c r="D63" s="67">
        <f>SUM(G46:G49)</f>
        <v>0</v>
      </c>
      <c r="E63" s="66">
        <f t="shared" ref="E63:E64" si="6">C63-D63</f>
        <v>44</v>
      </c>
    </row>
    <row r="64" spans="1:7" hidden="1" x14ac:dyDescent="0.35">
      <c r="A64" s="29" t="s">
        <v>105</v>
      </c>
      <c r="B64" s="56">
        <v>0.9</v>
      </c>
      <c r="C64" s="116">
        <f>B64*22*8</f>
        <v>158.4</v>
      </c>
      <c r="D64" s="116">
        <f>SUM(G51:G54)</f>
        <v>0</v>
      </c>
      <c r="E64" s="115">
        <f t="shared" si="6"/>
        <v>158.4</v>
      </c>
    </row>
    <row r="65" spans="1:5" ht="15" thickBot="1" x14ac:dyDescent="0.4">
      <c r="A65" s="21" t="s">
        <v>38</v>
      </c>
      <c r="B65" s="18"/>
      <c r="C65" s="114">
        <f>SUM(C60:C64)</f>
        <v>706.4</v>
      </c>
      <c r="D65" s="114">
        <f t="shared" ref="D65:E65" si="7">SUM(D60:D64)</f>
        <v>243.6</v>
      </c>
      <c r="E65" s="114">
        <f t="shared" si="7"/>
        <v>445.5</v>
      </c>
    </row>
  </sheetData>
  <mergeCells count="10">
    <mergeCell ref="C8:G8"/>
    <mergeCell ref="B20:D20"/>
    <mergeCell ref="E20:G20"/>
    <mergeCell ref="H20:J20"/>
    <mergeCell ref="C2:G2"/>
    <mergeCell ref="C3:G3"/>
    <mergeCell ref="C4:G4"/>
    <mergeCell ref="C5:G5"/>
    <mergeCell ref="C6:G6"/>
    <mergeCell ref="C7:G7"/>
  </mergeCells>
  <conditionalFormatting sqref="F60:F62">
    <cfRule type="colorScale" priority="1">
      <colorScale>
        <cfvo type="min"/>
        <cfvo type="max"/>
        <color rgb="FFF8696B"/>
        <color rgb="FFFCFCFF"/>
      </colorScale>
    </cfRule>
  </conditionalFormatting>
  <dataValidations count="1">
    <dataValidation type="decimal" errorStyle="warning" allowBlank="1" showInputMessage="1" showErrorMessage="1" errorTitle="Do not put a number above 80%" error="Resources will still need to complete admin work and additional tasks that might take priority. Above 80% allocation will be highly unlikely for any resource." sqref="B60:B62" xr:uid="{62D805CE-7BBB-4B50-B86B-6D79FFF2DC86}">
      <formula1>0</formula1>
      <formula2>0.8</formula2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AFC6-BDC5-499D-84CA-9626E2B6C12C}">
  <dimension ref="A1:M65"/>
  <sheetViews>
    <sheetView showGridLines="0" zoomScale="85" zoomScaleNormal="85" workbookViewId="0">
      <selection activeCell="F59" sqref="F59"/>
    </sheetView>
  </sheetViews>
  <sheetFormatPr defaultRowHeight="14.5" x14ac:dyDescent="0.35"/>
  <cols>
    <col min="1" max="1" width="18.54296875" customWidth="1"/>
    <col min="2" max="2" width="16.90625" customWidth="1"/>
    <col min="3" max="3" width="22.7265625" customWidth="1"/>
    <col min="4" max="4" width="22.6328125" customWidth="1"/>
    <col min="5" max="5" width="18.90625" customWidth="1"/>
    <col min="6" max="7" width="14.81640625" customWidth="1"/>
    <col min="8" max="10" width="14.08984375" customWidth="1"/>
    <col min="12" max="12" width="10.54296875" bestFit="1" customWidth="1"/>
    <col min="13" max="13" width="9.54296875" bestFit="1" customWidth="1"/>
  </cols>
  <sheetData>
    <row r="1" spans="1:7" ht="18.5" x14ac:dyDescent="0.45">
      <c r="A1" s="71" t="s">
        <v>77</v>
      </c>
      <c r="B1" s="46"/>
      <c r="C1" s="46"/>
      <c r="D1" s="46"/>
      <c r="E1" s="46"/>
      <c r="F1" s="46"/>
      <c r="G1" s="46"/>
    </row>
    <row r="2" spans="1:7" x14ac:dyDescent="0.35">
      <c r="A2" s="64"/>
      <c r="B2" s="33" t="s">
        <v>73</v>
      </c>
      <c r="C2" s="136" t="s">
        <v>72</v>
      </c>
      <c r="D2" s="136"/>
      <c r="E2" s="136"/>
      <c r="F2" s="136"/>
      <c r="G2" s="137"/>
    </row>
    <row r="3" spans="1:7" ht="25" customHeight="1" x14ac:dyDescent="0.35">
      <c r="A3" s="63" t="s">
        <v>5</v>
      </c>
      <c r="B3" s="55">
        <v>3</v>
      </c>
      <c r="C3" s="138" t="s">
        <v>153</v>
      </c>
      <c r="D3" s="138"/>
      <c r="E3" s="138"/>
      <c r="F3" s="138"/>
      <c r="G3" s="138"/>
    </row>
    <row r="4" spans="1:7" x14ac:dyDescent="0.35">
      <c r="A4" s="63" t="s">
        <v>71</v>
      </c>
      <c r="B4" s="70">
        <v>0</v>
      </c>
      <c r="C4" s="141" t="s">
        <v>81</v>
      </c>
      <c r="D4" s="138"/>
      <c r="E4" s="138"/>
      <c r="F4" s="138"/>
      <c r="G4" s="138"/>
    </row>
    <row r="5" spans="1:7" x14ac:dyDescent="0.35">
      <c r="A5" s="63" t="s">
        <v>27</v>
      </c>
      <c r="B5" s="70">
        <v>0</v>
      </c>
      <c r="C5" s="138" t="s">
        <v>79</v>
      </c>
      <c r="D5" s="138"/>
      <c r="E5" s="138"/>
      <c r="F5" s="138"/>
      <c r="G5" s="138"/>
    </row>
    <row r="6" spans="1:7" ht="14.5" customHeight="1" x14ac:dyDescent="0.35">
      <c r="A6" s="63" t="s">
        <v>25</v>
      </c>
      <c r="B6" s="70">
        <v>0</v>
      </c>
      <c r="C6" s="138" t="s">
        <v>80</v>
      </c>
      <c r="D6" s="138"/>
      <c r="E6" s="138"/>
      <c r="F6" s="138"/>
      <c r="G6" s="138"/>
    </row>
    <row r="7" spans="1:7" x14ac:dyDescent="0.35">
      <c r="A7" s="61" t="s">
        <v>50</v>
      </c>
      <c r="B7" s="55">
        <v>2</v>
      </c>
      <c r="C7" s="138" t="s">
        <v>78</v>
      </c>
      <c r="D7" s="138"/>
      <c r="E7" s="138"/>
      <c r="F7" s="138"/>
      <c r="G7" s="138"/>
    </row>
    <row r="8" spans="1:7" x14ac:dyDescent="0.35">
      <c r="A8" s="62" t="s">
        <v>65</v>
      </c>
      <c r="B8" s="56">
        <v>2</v>
      </c>
      <c r="C8" s="132" t="s">
        <v>82</v>
      </c>
      <c r="D8" s="132"/>
      <c r="E8" s="132"/>
      <c r="F8" s="132"/>
      <c r="G8" s="132"/>
    </row>
    <row r="9" spans="1:7" x14ac:dyDescent="0.35">
      <c r="A9" s="16"/>
    </row>
    <row r="10" spans="1:7" ht="18.5" x14ac:dyDescent="0.45">
      <c r="A10" s="71" t="s">
        <v>88</v>
      </c>
      <c r="B10" s="46"/>
      <c r="C10" s="46"/>
      <c r="D10" s="46"/>
    </row>
    <row r="11" spans="1:7" x14ac:dyDescent="0.35">
      <c r="A11" s="23"/>
      <c r="B11" s="33" t="s">
        <v>32</v>
      </c>
      <c r="C11" s="33" t="s">
        <v>34</v>
      </c>
      <c r="D11" s="24" t="s">
        <v>33</v>
      </c>
      <c r="F11" s="16"/>
    </row>
    <row r="12" spans="1:7" ht="36" customHeight="1" x14ac:dyDescent="0.35">
      <c r="A12" s="42" t="s">
        <v>35</v>
      </c>
      <c r="B12" s="43" t="s">
        <v>39</v>
      </c>
      <c r="C12" s="43" t="s">
        <v>36</v>
      </c>
      <c r="D12" s="44" t="s">
        <v>37</v>
      </c>
      <c r="F12" s="20"/>
    </row>
    <row r="13" spans="1:7" x14ac:dyDescent="0.35">
      <c r="A13" s="25" t="s">
        <v>19</v>
      </c>
      <c r="B13" s="34">
        <f>B3</f>
        <v>3</v>
      </c>
      <c r="C13" s="34">
        <f>B13*$B$7</f>
        <v>6</v>
      </c>
      <c r="D13" s="26">
        <f>C13*$B$8</f>
        <v>12</v>
      </c>
      <c r="E13" s="45"/>
    </row>
    <row r="14" spans="1:7" x14ac:dyDescent="0.35">
      <c r="A14" s="25" t="s">
        <v>20</v>
      </c>
      <c r="B14" s="55">
        <f t="shared" ref="B14:B16" si="0">B4</f>
        <v>0</v>
      </c>
      <c r="C14" s="55">
        <v>0</v>
      </c>
      <c r="D14" s="69">
        <v>5</v>
      </c>
    </row>
    <row r="15" spans="1:7" x14ac:dyDescent="0.35">
      <c r="A15" s="25" t="s">
        <v>27</v>
      </c>
      <c r="B15" s="55">
        <f t="shared" si="0"/>
        <v>0</v>
      </c>
      <c r="C15" s="55">
        <v>0</v>
      </c>
      <c r="D15" s="69">
        <v>2</v>
      </c>
    </row>
    <row r="16" spans="1:7" x14ac:dyDescent="0.35">
      <c r="A16" s="29" t="s">
        <v>25</v>
      </c>
      <c r="B16" s="55">
        <f t="shared" si="0"/>
        <v>0</v>
      </c>
      <c r="C16" s="55">
        <v>0</v>
      </c>
      <c r="D16" s="69">
        <v>2</v>
      </c>
    </row>
    <row r="17" spans="1:13" ht="15" thickBot="1" x14ac:dyDescent="0.4">
      <c r="A17" s="21" t="s">
        <v>38</v>
      </c>
      <c r="B17" s="18"/>
      <c r="C17" s="18"/>
      <c r="D17" s="21">
        <f>SUM(D13:D16)</f>
        <v>21</v>
      </c>
      <c r="F17" s="22"/>
    </row>
    <row r="19" spans="1:13" ht="18.5" x14ac:dyDescent="0.45">
      <c r="A19" s="71" t="s">
        <v>40</v>
      </c>
      <c r="B19" s="46"/>
      <c r="C19" s="46"/>
      <c r="D19" s="46"/>
      <c r="E19" s="46"/>
      <c r="F19" s="46"/>
      <c r="G19" s="46"/>
      <c r="H19" s="46"/>
      <c r="I19" s="46"/>
      <c r="J19" s="46"/>
    </row>
    <row r="20" spans="1:13" s="17" customFormat="1" x14ac:dyDescent="0.35">
      <c r="B20" s="133" t="s">
        <v>32</v>
      </c>
      <c r="C20" s="134"/>
      <c r="D20" s="135"/>
      <c r="E20" s="133" t="s">
        <v>53</v>
      </c>
      <c r="F20" s="134"/>
      <c r="G20" s="135"/>
      <c r="H20" s="133" t="s">
        <v>51</v>
      </c>
      <c r="I20" s="134"/>
      <c r="J20" s="135"/>
    </row>
    <row r="21" spans="1:13" ht="36.5" x14ac:dyDescent="0.35">
      <c r="A21" s="36" t="s">
        <v>18</v>
      </c>
      <c r="B21" s="75" t="s">
        <v>68</v>
      </c>
      <c r="C21" s="76" t="s">
        <v>44</v>
      </c>
      <c r="D21" s="77" t="s">
        <v>45</v>
      </c>
      <c r="E21" s="76" t="s">
        <v>69</v>
      </c>
      <c r="F21" s="76" t="s">
        <v>44</v>
      </c>
      <c r="G21" s="77" t="s">
        <v>45</v>
      </c>
      <c r="H21" s="75" t="s">
        <v>70</v>
      </c>
      <c r="I21" s="76" t="s">
        <v>44</v>
      </c>
      <c r="J21" s="77" t="s">
        <v>45</v>
      </c>
    </row>
    <row r="22" spans="1:13" x14ac:dyDescent="0.35">
      <c r="A22" t="s">
        <v>42</v>
      </c>
      <c r="B22" s="25">
        <f>B13</f>
        <v>3</v>
      </c>
      <c r="C22" s="55">
        <v>70</v>
      </c>
      <c r="D22" s="26">
        <f>B22*C22</f>
        <v>210</v>
      </c>
      <c r="E22" s="34">
        <f>C13</f>
        <v>6</v>
      </c>
      <c r="F22" s="55">
        <v>4</v>
      </c>
      <c r="G22" s="26">
        <f>E22*F22</f>
        <v>24</v>
      </c>
      <c r="H22" s="25">
        <f>D13</f>
        <v>12</v>
      </c>
      <c r="I22" s="55">
        <v>2</v>
      </c>
      <c r="J22" s="26">
        <f>H22*I22</f>
        <v>24</v>
      </c>
    </row>
    <row r="23" spans="1:13" x14ac:dyDescent="0.35">
      <c r="A23" t="s">
        <v>20</v>
      </c>
      <c r="B23" s="25">
        <f>B14</f>
        <v>0</v>
      </c>
      <c r="C23" s="55">
        <v>4</v>
      </c>
      <c r="D23" s="26">
        <v>0</v>
      </c>
      <c r="E23" s="34">
        <f>C14</f>
        <v>0</v>
      </c>
      <c r="F23" s="55">
        <v>1</v>
      </c>
      <c r="G23" s="26">
        <f t="shared" ref="G23:G25" si="1">E23*F23</f>
        <v>0</v>
      </c>
      <c r="H23" s="25">
        <f>D14</f>
        <v>5</v>
      </c>
      <c r="I23" s="55">
        <v>1</v>
      </c>
      <c r="J23" s="26">
        <f t="shared" ref="J23:J25" si="2">H23*I23</f>
        <v>5</v>
      </c>
    </row>
    <row r="24" spans="1:13" x14ac:dyDescent="0.35">
      <c r="A24" t="s">
        <v>27</v>
      </c>
      <c r="B24" s="25">
        <f>B15</f>
        <v>0</v>
      </c>
      <c r="C24" s="55">
        <v>8</v>
      </c>
      <c r="D24" s="26">
        <v>0</v>
      </c>
      <c r="E24" s="34">
        <f>C15</f>
        <v>0</v>
      </c>
      <c r="F24" s="55">
        <v>1</v>
      </c>
      <c r="G24" s="26">
        <f t="shared" si="1"/>
        <v>0</v>
      </c>
      <c r="H24" s="25">
        <f>D15</f>
        <v>2</v>
      </c>
      <c r="I24" s="55">
        <v>1</v>
      </c>
      <c r="J24" s="26">
        <f t="shared" si="2"/>
        <v>2</v>
      </c>
    </row>
    <row r="25" spans="1:13" x14ac:dyDescent="0.35">
      <c r="A25" t="s">
        <v>25</v>
      </c>
      <c r="B25" s="29">
        <f>B16</f>
        <v>0</v>
      </c>
      <c r="C25" s="56">
        <v>1</v>
      </c>
      <c r="D25" s="30">
        <v>0</v>
      </c>
      <c r="E25" s="35">
        <f>C16</f>
        <v>0</v>
      </c>
      <c r="F25" s="56">
        <v>1</v>
      </c>
      <c r="G25" s="26">
        <f t="shared" si="1"/>
        <v>0</v>
      </c>
      <c r="H25" s="29">
        <f>D16</f>
        <v>2</v>
      </c>
      <c r="I25" s="55">
        <v>1</v>
      </c>
      <c r="J25" s="26">
        <f t="shared" si="2"/>
        <v>2</v>
      </c>
      <c r="L25" s="16" t="s">
        <v>46</v>
      </c>
      <c r="M25" s="16" t="s">
        <v>47</v>
      </c>
    </row>
    <row r="26" spans="1:13" ht="15" thickBot="1" x14ac:dyDescent="0.4">
      <c r="A26" s="21" t="s">
        <v>38</v>
      </c>
      <c r="B26" s="27"/>
      <c r="C26" s="60"/>
      <c r="D26" s="28">
        <f>SUM(D22:D25)</f>
        <v>210</v>
      </c>
      <c r="E26" s="21"/>
      <c r="F26" s="21"/>
      <c r="G26" s="32">
        <f>SUM(G22:G25)</f>
        <v>24</v>
      </c>
      <c r="H26" s="31"/>
      <c r="I26" s="21"/>
      <c r="J26" s="32">
        <f>SUM(J22:J25)</f>
        <v>33</v>
      </c>
      <c r="L26">
        <f>SUM(B26:J26)</f>
        <v>267</v>
      </c>
      <c r="M26">
        <f>L26/8</f>
        <v>33.375</v>
      </c>
    </row>
    <row r="27" spans="1:13" x14ac:dyDescent="0.35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3" ht="18.5" x14ac:dyDescent="0.45">
      <c r="A28" s="78" t="s">
        <v>43</v>
      </c>
      <c r="B28" s="46"/>
      <c r="C28" s="46"/>
      <c r="D28" s="46"/>
      <c r="E28" s="46"/>
      <c r="F28" s="46"/>
      <c r="G28" s="65"/>
      <c r="H28" s="16" t="s">
        <v>106</v>
      </c>
    </row>
    <row r="29" spans="1:13" ht="43.5" x14ac:dyDescent="0.35">
      <c r="A29" s="112"/>
      <c r="B29" s="47"/>
      <c r="C29" s="37" t="s">
        <v>110</v>
      </c>
      <c r="D29" s="37" t="s">
        <v>74</v>
      </c>
      <c r="E29" s="37" t="s">
        <v>75</v>
      </c>
      <c r="F29" s="37" t="s">
        <v>76</v>
      </c>
      <c r="G29" s="38" t="s">
        <v>45</v>
      </c>
    </row>
    <row r="30" spans="1:13" x14ac:dyDescent="0.35">
      <c r="A30" s="79" t="s">
        <v>124</v>
      </c>
      <c r="B30" s="80"/>
      <c r="C30" s="80"/>
      <c r="D30" s="80"/>
      <c r="E30" s="80"/>
      <c r="F30" s="81"/>
      <c r="G30" s="82">
        <f>SUM(G31:G34)</f>
        <v>157.89999999999998</v>
      </c>
    </row>
    <row r="31" spans="1:13" x14ac:dyDescent="0.35">
      <c r="A31" s="25"/>
      <c r="B31" s="34" t="s">
        <v>19</v>
      </c>
      <c r="C31" s="118">
        <v>0.6</v>
      </c>
      <c r="D31" s="34">
        <f>$B$13</f>
        <v>3</v>
      </c>
      <c r="E31" s="34">
        <f>$C$13</f>
        <v>6</v>
      </c>
      <c r="F31" s="34">
        <f>$D$13</f>
        <v>12</v>
      </c>
      <c r="G31" s="26">
        <f>C31*((D31*$C$22)+(E31*$F$22)+(F31*$I$22))</f>
        <v>154.79999999999998</v>
      </c>
    </row>
    <row r="32" spans="1:13" x14ac:dyDescent="0.35">
      <c r="A32" s="25"/>
      <c r="B32" s="34" t="s">
        <v>20</v>
      </c>
      <c r="C32" s="118">
        <v>0.1</v>
      </c>
      <c r="D32" s="34">
        <f>$B$14</f>
        <v>0</v>
      </c>
      <c r="E32" s="34">
        <f>$C$14</f>
        <v>0</v>
      </c>
      <c r="F32" s="34">
        <f>$D$14</f>
        <v>5</v>
      </c>
      <c r="G32" s="26">
        <f>C32*((D32*$C$23)+(E32*$F$23)+(F32*$I$23))</f>
        <v>0.5</v>
      </c>
    </row>
    <row r="33" spans="1:8" x14ac:dyDescent="0.35">
      <c r="A33" s="25"/>
      <c r="B33" s="34" t="s">
        <v>27</v>
      </c>
      <c r="C33" s="118">
        <v>0.6</v>
      </c>
      <c r="D33" s="34">
        <f>$B$15</f>
        <v>0</v>
      </c>
      <c r="E33" s="34">
        <f>$C$15</f>
        <v>0</v>
      </c>
      <c r="F33" s="34">
        <f>$D$15</f>
        <v>2</v>
      </c>
      <c r="G33" s="26">
        <f>C33*((D33*$C$24)+(E33*$F$24)+(F33*$I$24))</f>
        <v>1.2</v>
      </c>
      <c r="H33" s="19"/>
    </row>
    <row r="34" spans="1:8" x14ac:dyDescent="0.35">
      <c r="A34" s="25"/>
      <c r="B34" s="34" t="s">
        <v>25</v>
      </c>
      <c r="C34" s="118">
        <v>0.7</v>
      </c>
      <c r="D34" s="34">
        <f>$B$16</f>
        <v>0</v>
      </c>
      <c r="E34" s="34">
        <f>$C$16</f>
        <v>0</v>
      </c>
      <c r="F34" s="34">
        <f>$D$16</f>
        <v>2</v>
      </c>
      <c r="G34" s="26">
        <f>C34*((D34*$C$25)+(E34*$F$25)+(F34*$I$25))</f>
        <v>1.4</v>
      </c>
    </row>
    <row r="35" spans="1:8" x14ac:dyDescent="0.35">
      <c r="A35" s="79" t="s">
        <v>111</v>
      </c>
      <c r="B35" s="80"/>
      <c r="C35" s="80"/>
      <c r="D35" s="80"/>
      <c r="E35" s="80"/>
      <c r="F35" s="81"/>
      <c r="G35" s="82">
        <f>SUM(G36:G39)</f>
        <v>65.099999999999994</v>
      </c>
    </row>
    <row r="36" spans="1:8" x14ac:dyDescent="0.35">
      <c r="A36" s="25"/>
      <c r="B36" s="34" t="s">
        <v>19</v>
      </c>
      <c r="C36" s="118">
        <v>0.25</v>
      </c>
      <c r="D36" s="34">
        <f>$B$13</f>
        <v>3</v>
      </c>
      <c r="E36" s="34">
        <f>$C$13</f>
        <v>6</v>
      </c>
      <c r="F36" s="34">
        <f>$D$13</f>
        <v>12</v>
      </c>
      <c r="G36" s="26">
        <f>C36*((D36*$C$22)+(E36*$F$22)+(F36*$I$22))</f>
        <v>64.5</v>
      </c>
    </row>
    <row r="37" spans="1:8" x14ac:dyDescent="0.35">
      <c r="A37" s="25"/>
      <c r="B37" s="34" t="s">
        <v>20</v>
      </c>
      <c r="C37" s="118">
        <v>0</v>
      </c>
      <c r="D37" s="34">
        <f>$B$14</f>
        <v>0</v>
      </c>
      <c r="E37" s="34">
        <f>$C$14</f>
        <v>0</v>
      </c>
      <c r="F37" s="34">
        <f>$D$14</f>
        <v>5</v>
      </c>
      <c r="G37" s="26">
        <f>C37*((D37*$C$23)+(E37*$F$23)+(F37*$I$23))</f>
        <v>0</v>
      </c>
    </row>
    <row r="38" spans="1:8" x14ac:dyDescent="0.35">
      <c r="A38" s="25"/>
      <c r="B38" s="34" t="s">
        <v>27</v>
      </c>
      <c r="C38" s="118">
        <v>0.15</v>
      </c>
      <c r="D38" s="34">
        <f>$B$15</f>
        <v>0</v>
      </c>
      <c r="E38" s="34">
        <f>$C$15</f>
        <v>0</v>
      </c>
      <c r="F38" s="34">
        <f>$D$15</f>
        <v>2</v>
      </c>
      <c r="G38" s="26">
        <f>C38*((D38*$C$24)+(E38*$F$24)+(F38*$I$24))</f>
        <v>0.3</v>
      </c>
    </row>
    <row r="39" spans="1:8" x14ac:dyDescent="0.35">
      <c r="A39" s="25"/>
      <c r="B39" s="34" t="s">
        <v>25</v>
      </c>
      <c r="C39" s="118">
        <v>0.15</v>
      </c>
      <c r="D39" s="34">
        <f>$B$16</f>
        <v>0</v>
      </c>
      <c r="E39" s="34">
        <f>$C$16</f>
        <v>0</v>
      </c>
      <c r="F39" s="34">
        <f>$D$16</f>
        <v>2</v>
      </c>
      <c r="G39" s="26">
        <f>C39*((D39*$C$25)+(E39*$F$25)+(F39*$I$25))</f>
        <v>0.3</v>
      </c>
    </row>
    <row r="40" spans="1:8" x14ac:dyDescent="0.35">
      <c r="A40" s="113" t="s">
        <v>125</v>
      </c>
      <c r="B40" s="80"/>
      <c r="C40" s="80"/>
      <c r="D40" s="80"/>
      <c r="E40" s="80"/>
      <c r="F40" s="80"/>
      <c r="G40" s="82">
        <f>SUM(G41:G44)</f>
        <v>43.6</v>
      </c>
    </row>
    <row r="41" spans="1:8" x14ac:dyDescent="0.35">
      <c r="A41" s="25"/>
      <c r="B41" s="34" t="s">
        <v>19</v>
      </c>
      <c r="C41" s="118">
        <v>0.15</v>
      </c>
      <c r="D41" s="34">
        <f>$B$13</f>
        <v>3</v>
      </c>
      <c r="E41" s="34">
        <f>$C$13</f>
        <v>6</v>
      </c>
      <c r="F41" s="34">
        <f>$D$13</f>
        <v>12</v>
      </c>
      <c r="G41" s="26">
        <f>C41*((D41*$C$22)+(E41*$F$22)+(F41*$I$22))</f>
        <v>38.699999999999996</v>
      </c>
    </row>
    <row r="42" spans="1:8" x14ac:dyDescent="0.35">
      <c r="A42" s="25"/>
      <c r="B42" s="34" t="s">
        <v>20</v>
      </c>
      <c r="C42" s="118">
        <v>0.9</v>
      </c>
      <c r="D42" s="34">
        <f>$B$14</f>
        <v>0</v>
      </c>
      <c r="E42" s="34">
        <f>$C$14</f>
        <v>0</v>
      </c>
      <c r="F42" s="34">
        <f>$D$14</f>
        <v>5</v>
      </c>
      <c r="G42" s="26">
        <f>C42*((D42*$C$23)+(E42*$F$23)+(F42*$I$23))</f>
        <v>4.5</v>
      </c>
    </row>
    <row r="43" spans="1:8" x14ac:dyDescent="0.35">
      <c r="A43" s="25"/>
      <c r="B43" s="34" t="s">
        <v>27</v>
      </c>
      <c r="C43" s="118">
        <v>0.1</v>
      </c>
      <c r="D43" s="34">
        <f>$B$15</f>
        <v>0</v>
      </c>
      <c r="E43" s="34">
        <f>$C$15</f>
        <v>0</v>
      </c>
      <c r="F43" s="34">
        <f>$D$15</f>
        <v>2</v>
      </c>
      <c r="G43" s="26">
        <f>C43*((D43*$C$24)+(E43*$F$24)+(F43*$I$24))</f>
        <v>0.2</v>
      </c>
    </row>
    <row r="44" spans="1:8" x14ac:dyDescent="0.35">
      <c r="A44" s="29"/>
      <c r="B44" s="35" t="s">
        <v>25</v>
      </c>
      <c r="C44" s="119">
        <v>0.1</v>
      </c>
      <c r="D44" s="35">
        <f>$B$16</f>
        <v>0</v>
      </c>
      <c r="E44" s="35">
        <f>$C$16</f>
        <v>0</v>
      </c>
      <c r="F44" s="35">
        <f>$D$16</f>
        <v>2</v>
      </c>
      <c r="G44" s="30">
        <f>C44*((D44*$C$25)+(E44*$F$25)+(F44*$I$25))</f>
        <v>0.2</v>
      </c>
    </row>
    <row r="45" spans="1:8" hidden="1" x14ac:dyDescent="0.35">
      <c r="A45" s="113" t="s">
        <v>112</v>
      </c>
      <c r="B45" s="80"/>
      <c r="C45" s="80"/>
      <c r="D45" s="80"/>
      <c r="E45" s="80"/>
      <c r="F45" s="80"/>
      <c r="G45" s="82">
        <f>SUM(G46:G49)</f>
        <v>0</v>
      </c>
    </row>
    <row r="46" spans="1:8" hidden="1" x14ac:dyDescent="0.35">
      <c r="A46" s="25"/>
      <c r="B46" s="34" t="s">
        <v>19</v>
      </c>
      <c r="C46" s="55"/>
      <c r="D46" s="34">
        <f>$B$13</f>
        <v>3</v>
      </c>
      <c r="E46" s="34">
        <f>$C$13</f>
        <v>6</v>
      </c>
      <c r="F46" s="34">
        <f>$D$13</f>
        <v>12</v>
      </c>
      <c r="G46" s="26">
        <f>C46*((D46*$C$22)+(E46*$F$22)+(F46*$I$22))</f>
        <v>0</v>
      </c>
    </row>
    <row r="47" spans="1:8" hidden="1" x14ac:dyDescent="0.35">
      <c r="A47" s="25"/>
      <c r="B47" s="34" t="s">
        <v>20</v>
      </c>
      <c r="C47" s="55"/>
      <c r="D47" s="34">
        <f>$B$14</f>
        <v>0</v>
      </c>
      <c r="E47" s="34">
        <f>$C$14</f>
        <v>0</v>
      </c>
      <c r="F47" s="34">
        <f>$D$14</f>
        <v>5</v>
      </c>
      <c r="G47" s="26">
        <f>C47*((D47*$C$23)+(E47*$F$23)+(F47*$I$23))</f>
        <v>0</v>
      </c>
    </row>
    <row r="48" spans="1:8" hidden="1" x14ac:dyDescent="0.35">
      <c r="A48" s="25"/>
      <c r="B48" s="34" t="s">
        <v>27</v>
      </c>
      <c r="C48" s="55"/>
      <c r="D48" s="34">
        <f>$B$15</f>
        <v>0</v>
      </c>
      <c r="E48" s="34">
        <f>$C$15</f>
        <v>0</v>
      </c>
      <c r="F48" s="34">
        <f>$D$15</f>
        <v>2</v>
      </c>
      <c r="G48" s="26">
        <f>C48*((D48*$C$24)+(E48*$F$24)+(F48*$I$24))</f>
        <v>0</v>
      </c>
    </row>
    <row r="49" spans="1:7" hidden="1" x14ac:dyDescent="0.35">
      <c r="A49" s="25"/>
      <c r="B49" s="34" t="s">
        <v>25</v>
      </c>
      <c r="C49" s="55"/>
      <c r="D49" s="34">
        <f>$B$16</f>
        <v>0</v>
      </c>
      <c r="E49" s="34">
        <f>$C$16</f>
        <v>0</v>
      </c>
      <c r="F49" s="34">
        <f>$D$16</f>
        <v>2</v>
      </c>
      <c r="G49" s="26">
        <f>C49*((D49*$C$25)+(E49*$F$25)+(F49*$I$25))</f>
        <v>0</v>
      </c>
    </row>
    <row r="50" spans="1:7" hidden="1" x14ac:dyDescent="0.35">
      <c r="A50" s="113" t="s">
        <v>113</v>
      </c>
      <c r="B50" s="80"/>
      <c r="C50" s="80"/>
      <c r="D50" s="80"/>
      <c r="E50" s="80"/>
      <c r="F50" s="80"/>
      <c r="G50" s="82">
        <f>SUM(G51:G54)</f>
        <v>0</v>
      </c>
    </row>
    <row r="51" spans="1:7" hidden="1" x14ac:dyDescent="0.35">
      <c r="A51" s="25"/>
      <c r="B51" s="34" t="s">
        <v>19</v>
      </c>
      <c r="C51" s="55"/>
      <c r="D51" s="34">
        <f>$B$13</f>
        <v>3</v>
      </c>
      <c r="E51" s="34">
        <f>$C$13</f>
        <v>6</v>
      </c>
      <c r="F51" s="34">
        <f>$D$13</f>
        <v>12</v>
      </c>
      <c r="G51" s="26">
        <f>C51*((D51*$C$22)+(E51*$F$22)+(F51*$I$22))</f>
        <v>0</v>
      </c>
    </row>
    <row r="52" spans="1:7" hidden="1" x14ac:dyDescent="0.35">
      <c r="A52" s="25"/>
      <c r="B52" s="34" t="s">
        <v>20</v>
      </c>
      <c r="C52" s="55"/>
      <c r="D52" s="34">
        <f>$B$14</f>
        <v>0</v>
      </c>
      <c r="E52" s="34">
        <f>$C$14</f>
        <v>0</v>
      </c>
      <c r="F52" s="34">
        <f>$D$14</f>
        <v>5</v>
      </c>
      <c r="G52" s="26">
        <f>C52*((D52*$C$23)+(E52*$F$23)+(F52*$I$23))</f>
        <v>0</v>
      </c>
    </row>
    <row r="53" spans="1:7" hidden="1" x14ac:dyDescent="0.35">
      <c r="A53" s="25"/>
      <c r="B53" s="34" t="s">
        <v>27</v>
      </c>
      <c r="C53" s="55"/>
      <c r="D53" s="34">
        <f>$B$15</f>
        <v>0</v>
      </c>
      <c r="E53" s="34">
        <f>$C$15</f>
        <v>0</v>
      </c>
      <c r="F53" s="34">
        <f>$D$15</f>
        <v>2</v>
      </c>
      <c r="G53" s="26">
        <f>C53*((D53*$C$24)+(E53*$F$24)+(F53*$I$24))</f>
        <v>0</v>
      </c>
    </row>
    <row r="54" spans="1:7" hidden="1" x14ac:dyDescent="0.35">
      <c r="A54" s="29"/>
      <c r="B54" s="35" t="s">
        <v>25</v>
      </c>
      <c r="C54" s="56"/>
      <c r="D54" s="35">
        <f>$B$16</f>
        <v>0</v>
      </c>
      <c r="E54" s="35">
        <f>$C$16</f>
        <v>0</v>
      </c>
      <c r="F54" s="35">
        <f>$D$16</f>
        <v>2</v>
      </c>
      <c r="G54" s="30">
        <f>C54*((D54*$C$25)+(E54*$F$25)+(F54*$I$25))</f>
        <v>0</v>
      </c>
    </row>
    <row r="58" spans="1:7" ht="18.5" x14ac:dyDescent="0.45">
      <c r="A58" s="71" t="s">
        <v>117</v>
      </c>
      <c r="B58" s="46"/>
      <c r="C58" s="46"/>
      <c r="D58" s="46"/>
      <c r="E58" s="46"/>
      <c r="F58" s="46"/>
    </row>
    <row r="59" spans="1:7" ht="58" x14ac:dyDescent="0.35">
      <c r="A59" s="112"/>
      <c r="B59" s="37" t="s">
        <v>128</v>
      </c>
      <c r="C59" s="37" t="s">
        <v>130</v>
      </c>
      <c r="D59" s="37" t="s">
        <v>127</v>
      </c>
      <c r="E59" s="37" t="s">
        <v>129</v>
      </c>
      <c r="F59" s="38" t="s">
        <v>118</v>
      </c>
    </row>
    <row r="60" spans="1:7" x14ac:dyDescent="0.35">
      <c r="A60" s="25" t="s">
        <v>109</v>
      </c>
      <c r="B60" s="118">
        <v>0.8</v>
      </c>
      <c r="C60" s="68">
        <v>168</v>
      </c>
      <c r="D60" s="67">
        <f>B60*C60</f>
        <v>134.4</v>
      </c>
      <c r="E60" s="67">
        <f>SUM(G31:G34)</f>
        <v>157.89999999999998</v>
      </c>
      <c r="F60" s="66">
        <f>D60-E60</f>
        <v>-23.499999999999972</v>
      </c>
    </row>
    <row r="61" spans="1:7" x14ac:dyDescent="0.35">
      <c r="A61" s="25" t="s">
        <v>103</v>
      </c>
      <c r="B61" s="118">
        <v>0.15</v>
      </c>
      <c r="C61" s="68">
        <v>168</v>
      </c>
      <c r="D61" s="67">
        <f t="shared" ref="D61:D62" si="3">B61*C61</f>
        <v>25.2</v>
      </c>
      <c r="E61" s="67">
        <f>SUM(G36:G39)</f>
        <v>65.099999999999994</v>
      </c>
      <c r="F61" s="66">
        <f>D61-E61</f>
        <v>-39.899999999999991</v>
      </c>
    </row>
    <row r="62" spans="1:7" x14ac:dyDescent="0.35">
      <c r="A62" s="25" t="s">
        <v>16</v>
      </c>
      <c r="B62" s="118">
        <v>0.5</v>
      </c>
      <c r="C62" s="68">
        <v>168</v>
      </c>
      <c r="D62" s="67">
        <f t="shared" si="3"/>
        <v>84</v>
      </c>
      <c r="E62" s="67">
        <f>SUM(G41:G44)</f>
        <v>43.6</v>
      </c>
      <c r="F62" s="115">
        <f>D62-E62</f>
        <v>40.4</v>
      </c>
    </row>
    <row r="63" spans="1:7" hidden="1" x14ac:dyDescent="0.35">
      <c r="A63" s="25" t="s">
        <v>102</v>
      </c>
      <c r="B63" s="55">
        <v>0.25</v>
      </c>
      <c r="C63" s="67">
        <f>B63*22*8</f>
        <v>44</v>
      </c>
      <c r="D63" s="67">
        <f>SUM(G46:G49)</f>
        <v>0</v>
      </c>
      <c r="E63" s="66">
        <f t="shared" ref="E63:E64" si="4">C63-D63</f>
        <v>44</v>
      </c>
    </row>
    <row r="64" spans="1:7" hidden="1" x14ac:dyDescent="0.35">
      <c r="A64" s="29" t="s">
        <v>105</v>
      </c>
      <c r="B64" s="56">
        <v>0.9</v>
      </c>
      <c r="C64" s="116">
        <f>B64*22*8</f>
        <v>158.4</v>
      </c>
      <c r="D64" s="116">
        <f>SUM(G51:G54)</f>
        <v>0</v>
      </c>
      <c r="E64" s="115">
        <f t="shared" si="4"/>
        <v>158.4</v>
      </c>
    </row>
    <row r="65" spans="1:5" ht="15" thickBot="1" x14ac:dyDescent="0.4">
      <c r="A65" s="21" t="s">
        <v>38</v>
      </c>
      <c r="B65" s="18"/>
      <c r="C65" s="114">
        <f>SUM(C60:C64)</f>
        <v>706.4</v>
      </c>
      <c r="D65" s="114">
        <f t="shared" ref="D65:E65" si="5">SUM(D60:D64)</f>
        <v>243.6</v>
      </c>
      <c r="E65" s="114">
        <f t="shared" si="5"/>
        <v>469</v>
      </c>
    </row>
  </sheetData>
  <mergeCells count="10">
    <mergeCell ref="C8:G8"/>
    <mergeCell ref="B20:D20"/>
    <mergeCell ref="E20:G20"/>
    <mergeCell ref="H20:J20"/>
    <mergeCell ref="C2:G2"/>
    <mergeCell ref="C3:G3"/>
    <mergeCell ref="C4:G4"/>
    <mergeCell ref="C5:G5"/>
    <mergeCell ref="C6:G6"/>
    <mergeCell ref="C7:G7"/>
  </mergeCells>
  <conditionalFormatting sqref="F60:F62">
    <cfRule type="colorScale" priority="1">
      <colorScale>
        <cfvo type="min"/>
        <cfvo type="max"/>
        <color rgb="FFF8696B"/>
        <color rgb="FFFCFCFF"/>
      </colorScale>
    </cfRule>
  </conditionalFormatting>
  <dataValidations count="1">
    <dataValidation type="decimal" errorStyle="warning" allowBlank="1" showInputMessage="1" showErrorMessage="1" errorTitle="Do not put a number above 80%" error="Resources will still need to complete admin work and additional tasks that might take priority. Above 80% allocation will be highly unlikely for any resource." sqref="B60:B62" xr:uid="{A0B5F164-1266-4232-9D2D-F3295DD8117F}">
      <formula1>0</formula1>
      <formula2>0.8</formula2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DFA4881364E143A4CF26BB838E5638" ma:contentTypeVersion="2" ma:contentTypeDescription="Create a new document." ma:contentTypeScope="" ma:versionID="57dfc07ac92aefaf75fe0122e6a8f037">
  <xsd:schema xmlns:xsd="http://www.w3.org/2001/XMLSchema" xmlns:xs="http://www.w3.org/2001/XMLSchema" xmlns:p="http://schemas.microsoft.com/office/2006/metadata/properties" xmlns:ns3="7ae39cae-2808-4d98-b7b3-5c58c1ddbd17" targetNamespace="http://schemas.microsoft.com/office/2006/metadata/properties" ma:root="true" ma:fieldsID="73f9cf7197280517ef0134996dddf881" ns3:_="">
    <xsd:import namespace="7ae39cae-2808-4d98-b7b3-5c58c1ddbd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39cae-2808-4d98-b7b3-5c58c1ddb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D7CC8-1A2A-4CDA-828B-7BBD64C09E0B}">
  <ds:schemaRefs>
    <ds:schemaRef ds:uri="http://www.w3.org/XML/1998/namespace"/>
    <ds:schemaRef ds:uri="http://purl.org/dc/dcmitype/"/>
    <ds:schemaRef ds:uri="7ae39cae-2808-4d98-b7b3-5c58c1ddbd1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A12A7F0-DF3B-4235-9AAB-D0842C7A45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1B8A56-352A-4966-9397-C48330E44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39cae-2808-4d98-b7b3-5c58c1ddb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&amp; Instructions</vt:lpstr>
      <vt:lpstr>Content</vt:lpstr>
      <vt:lpstr>Total Content Analysis</vt:lpstr>
      <vt:lpstr>Timeline for Content Dev</vt:lpstr>
      <vt:lpstr>Q1</vt:lpstr>
      <vt:lpstr>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Corgiat</dc:creator>
  <cp:lastModifiedBy>Craig Riley</cp:lastModifiedBy>
  <dcterms:created xsi:type="dcterms:W3CDTF">2021-12-20T20:45:59Z</dcterms:created>
  <dcterms:modified xsi:type="dcterms:W3CDTF">2024-01-10T19:25:34Z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0x01010062DFA4881364E143A4CF26BB838E5638</vt:lpwstr>
  </property>
</Properties>
</file>