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1068" documentId="8_{B569C49F-96DA-4DE9-93B4-868615A9026D}" xr6:coauthVersionLast="47" xr6:coauthVersionMax="47" xr10:uidLastSave="{E25ACE51-A948-4A68-830F-D8F5563AE21C}"/>
  <bookViews>
    <workbookView xWindow="-113" yWindow="-113" windowWidth="24267" windowHeight="13749" activeTab="1" xr2:uid="{7674FA5E-A977-42E6-93C8-B57F50A99942}"/>
  </bookViews>
  <sheets>
    <sheet name="Coverage Based (Bottom Up)" sheetId="1" r:id="rId1"/>
    <sheet name="Potential Based (Top Down)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C20" i="6"/>
  <c r="C17" i="6"/>
  <c r="C15" i="6"/>
  <c r="H10" i="6"/>
  <c r="E14" i="6" s="1"/>
  <c r="H8" i="6"/>
  <c r="C14" i="6"/>
  <c r="E6" i="6" l="1"/>
  <c r="C6" i="6"/>
  <c r="C8" i="6" l="1"/>
  <c r="E8" i="6"/>
  <c r="C18" i="1"/>
  <c r="F18" i="1"/>
  <c r="F13" i="1"/>
  <c r="E18" i="1"/>
  <c r="E13" i="1"/>
  <c r="E12" i="6" l="1"/>
  <c r="E10" i="6"/>
  <c r="C10" i="6"/>
  <c r="E19" i="1"/>
  <c r="F19" i="1"/>
  <c r="E17" i="1"/>
  <c r="F17" i="1"/>
  <c r="E15" i="6" l="1"/>
  <c r="E19" i="6" s="1"/>
  <c r="E20" i="6" s="1"/>
  <c r="C19" i="6"/>
  <c r="C16" i="6"/>
  <c r="E16" i="6"/>
  <c r="F20" i="1"/>
  <c r="D18" i="1"/>
  <c r="E20" i="1" l="1"/>
  <c r="D13" i="1" l="1"/>
  <c r="C13" i="1"/>
  <c r="C19" i="1" s="1"/>
  <c r="D17" i="1" l="1"/>
  <c r="D19" i="1"/>
  <c r="C20" i="1" s="1"/>
  <c r="C15" i="1" s="1"/>
  <c r="C17" i="1" s="1"/>
</calcChain>
</file>

<file path=xl/sharedStrings.xml><?xml version="1.0" encoding="utf-8"?>
<sst xmlns="http://schemas.openxmlformats.org/spreadsheetml/2006/main" count="57" uniqueCount="52">
  <si>
    <t>Pre-Call Planning</t>
  </si>
  <si>
    <t>Call</t>
  </si>
  <si>
    <t>Post-Call Activity</t>
  </si>
  <si>
    <t>Related (Travel)</t>
  </si>
  <si>
    <t>Total Hours/Interaction</t>
  </si>
  <si>
    <t>% Selling Time Allocation</t>
  </si>
  <si>
    <t>Total Accounts Coverage</t>
  </si>
  <si>
    <t>Average Interactions/Year/Account</t>
  </si>
  <si>
    <t>Annual Hours Required</t>
  </si>
  <si>
    <t>Available Selling Hours/Year</t>
  </si>
  <si>
    <t xml:space="preserve"> % Selling Time</t>
  </si>
  <si>
    <t>Account Executive</t>
  </si>
  <si>
    <t># of Accounts/Rep</t>
  </si>
  <si>
    <t>Retention (Clients)</t>
  </si>
  <si>
    <t>Headcount Required</t>
  </si>
  <si>
    <t>Development (New Logos)</t>
  </si>
  <si>
    <t>Account Executive (Hybrid)</t>
  </si>
  <si>
    <t>Account Executive (Hunter)</t>
  </si>
  <si>
    <t>Account Executive (Farmer)</t>
  </si>
  <si>
    <t xml:space="preserve"> Coverage </t>
  </si>
  <si>
    <t>Time Assumptions</t>
  </si>
  <si>
    <t>Vaction/Sick/Holidays</t>
  </si>
  <si>
    <t>Total Work Days</t>
  </si>
  <si>
    <t>Hours per Day</t>
  </si>
  <si>
    <t>Hours Per Year</t>
  </si>
  <si>
    <t>Total Opportunities Required</t>
  </si>
  <si>
    <t>Input</t>
  </si>
  <si>
    <t>Output</t>
  </si>
  <si>
    <t>Selling Hours Available per Rep</t>
  </si>
  <si>
    <t>Closed Deals per Rep</t>
  </si>
  <si>
    <t>Fully Loaded Cost per Rep</t>
  </si>
  <si>
    <t>Fully Loaded Rep Expense</t>
  </si>
  <si>
    <t>Days/Year/Rep</t>
  </si>
  <si>
    <t xml:space="preserve"> Call Activities (time study)</t>
  </si>
  <si>
    <t xml:space="preserve"> Assumptions (time study)</t>
  </si>
  <si>
    <t>Key Benefits</t>
  </si>
  <si>
    <t>Sales Headcount Modeling Tool - Bottoms Up</t>
  </si>
  <si>
    <t>Sales Headcount Modeling Tool - Top down</t>
  </si>
  <si>
    <t>Non-Work Days/ Year</t>
  </si>
  <si>
    <t>Account Potential per Rep</t>
  </si>
  <si>
    <t>Selling Time (%)</t>
  </si>
  <si>
    <t>Average Deal Size</t>
  </si>
  <si>
    <t>Inside Sales</t>
  </si>
  <si>
    <t>Opportunity Win Rate</t>
  </si>
  <si>
    <t>Target Revenue</t>
  </si>
  <si>
    <t>Rep Prospecting Workload per Lead (Hours)</t>
  </si>
  <si>
    <t>Prospecting Workload (Hours)</t>
  </si>
  <si>
    <t>Full Sales Cycle Workload (Hours)</t>
  </si>
  <si>
    <t>Total Sales Cycle Workload (Hours)</t>
  </si>
  <si>
    <t>Number of Wins Needed</t>
  </si>
  <si>
    <t>How Many Reps You Need to Make the Number</t>
  </si>
  <si>
    <t>Compensation Cost of Sales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</si>
</sst>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&quot;$&quot;#,##0"/>
  </numFmts>
  <fonts count="21" x14ac:knownFonts="1">
    <font>
      <sz val="11"/>
      <color theme="1"/>
      <name val="Avenir Next LT Pro"/>
      <family val="2"/>
      <scheme val="minor"/>
    </font>
    <font>
      <sz val="11"/>
      <color theme="1"/>
      <name val="Avenir Next LT Pro"/>
      <family val="2"/>
      <scheme val="minor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i/>
      <sz val="11"/>
      <color theme="1"/>
      <name val="Avenir Next LT Pro"/>
      <family val="2"/>
    </font>
    <font>
      <sz val="10"/>
      <color theme="1"/>
      <name val="Avenir Next LT Pro"/>
      <family val="2"/>
    </font>
    <font>
      <b/>
      <sz val="12"/>
      <color theme="1"/>
      <name val="Avenir Next LT Pro"/>
      <family val="2"/>
    </font>
    <font>
      <b/>
      <sz val="14"/>
      <color theme="0"/>
      <name val="Avenir Next LT Pro"/>
      <family val="2"/>
    </font>
    <font>
      <b/>
      <sz val="12"/>
      <color theme="1"/>
      <name val="Avenir Next LT Pro"/>
      <family val="2"/>
      <scheme val="minor"/>
    </font>
    <font>
      <b/>
      <sz val="12"/>
      <color theme="0"/>
      <name val="Avenir Next LT Pro"/>
      <family val="2"/>
      <scheme val="minor"/>
    </font>
    <font>
      <sz val="11"/>
      <color rgb="FF3F3F76"/>
      <name val="Avenir Next LT Pro"/>
      <family val="2"/>
      <scheme val="minor"/>
    </font>
    <font>
      <b/>
      <i/>
      <sz val="11"/>
      <color theme="1"/>
      <name val="Avenir Next LT Pro"/>
      <family val="2"/>
    </font>
    <font>
      <b/>
      <i/>
      <sz val="12"/>
      <color theme="1"/>
      <name val="Avenir Next LT Pro"/>
      <family val="2"/>
    </font>
    <font>
      <b/>
      <i/>
      <sz val="10"/>
      <color theme="1"/>
      <name val="Avenir Next LT Pro"/>
      <family val="2"/>
    </font>
    <font>
      <b/>
      <sz val="11"/>
      <color theme="0"/>
      <name val="Avenir Next LT Pro"/>
      <family val="2"/>
    </font>
    <font>
      <b/>
      <i/>
      <sz val="11"/>
      <color theme="0"/>
      <name val="Avenir Next LT Pro"/>
      <family val="2"/>
    </font>
    <font>
      <b/>
      <i/>
      <sz val="11"/>
      <name val="Avenir Next LT Pro"/>
      <family val="2"/>
    </font>
    <font>
      <b/>
      <sz val="11"/>
      <color theme="0"/>
      <name val="Avenir Next LT Pro"/>
      <family val="2"/>
      <scheme val="minor"/>
    </font>
    <font>
      <b/>
      <sz val="11"/>
      <color theme="1"/>
      <name val="Avenir Next LT Pro"/>
      <family val="2"/>
      <scheme val="minor"/>
    </font>
    <font>
      <sz val="11"/>
      <name val="Avenir Next LT Pro"/>
      <family val="2"/>
      <scheme val="minor"/>
    </font>
    <font>
      <b/>
      <sz val="11"/>
      <color rgb="FFFF0000"/>
      <name val="Avenir Next LT Pro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5" borderId="8" applyNumberFormat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0" xfId="0" applyFont="1" applyBorder="1" applyAlignment="1">
      <alignment horizontal="right" vertical="center" indent="1"/>
    </xf>
    <xf numFmtId="0" fontId="11" fillId="0" borderId="10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 indent="1"/>
    </xf>
    <xf numFmtId="0" fontId="13" fillId="0" borderId="10" xfId="0" applyFont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1" fontId="14" fillId="3" borderId="2" xfId="1" applyNumberFormat="1" applyFont="1" applyFill="1" applyBorder="1" applyAlignment="1">
      <alignment horizontal="center" vertical="center"/>
    </xf>
    <xf numFmtId="1" fontId="15" fillId="3" borderId="0" xfId="1" applyNumberFormat="1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9" fontId="3" fillId="6" borderId="3" xfId="3" applyFont="1" applyFill="1" applyBorder="1" applyAlignment="1">
      <alignment horizontal="center" vertical="center"/>
    </xf>
    <xf numFmtId="9" fontId="3" fillId="6" borderId="2" xfId="3" applyFont="1" applyFill="1" applyBorder="1" applyAlignment="1">
      <alignment horizontal="center" vertical="center"/>
    </xf>
    <xf numFmtId="164" fontId="3" fillId="6" borderId="3" xfId="1" applyNumberFormat="1" applyFont="1" applyFill="1" applyBorder="1" applyAlignment="1">
      <alignment horizontal="center" vertical="center"/>
    </xf>
    <xf numFmtId="164" fontId="3" fillId="6" borderId="2" xfId="1" applyNumberFormat="1" applyFont="1" applyFill="1" applyBorder="1" applyAlignment="1">
      <alignment horizontal="center" vertical="center"/>
    </xf>
    <xf numFmtId="164" fontId="16" fillId="7" borderId="11" xfId="1" applyNumberFormat="1" applyFont="1" applyFill="1" applyBorder="1" applyAlignment="1">
      <alignment horizontal="center" vertical="center"/>
    </xf>
    <xf numFmtId="164" fontId="16" fillId="7" borderId="12" xfId="1" applyNumberFormat="1" applyFont="1" applyFill="1" applyBorder="1" applyAlignment="1">
      <alignment horizontal="center" vertical="center"/>
    </xf>
    <xf numFmtId="164" fontId="16" fillId="7" borderId="2" xfId="1" applyNumberFormat="1" applyFont="1" applyFill="1" applyBorder="1" applyAlignment="1">
      <alignment horizontal="center" vertical="center"/>
    </xf>
    <xf numFmtId="1" fontId="3" fillId="6" borderId="3" xfId="1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>
      <alignment horizontal="center" vertical="center"/>
    </xf>
    <xf numFmtId="1" fontId="4" fillId="7" borderId="2" xfId="1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18" fillId="4" borderId="0" xfId="0" applyFont="1" applyFill="1" applyAlignment="1">
      <alignment vertical="center"/>
    </xf>
    <xf numFmtId="166" fontId="0" fillId="6" borderId="2" xfId="2" applyNumberFormat="1" applyFont="1" applyFill="1" applyBorder="1" applyAlignment="1">
      <alignment horizontal="center" vertical="center"/>
    </xf>
    <xf numFmtId="1" fontId="19" fillId="4" borderId="0" xfId="2" applyNumberFormat="1" applyFont="1" applyFill="1" applyBorder="1" applyAlignment="1">
      <alignment horizontal="center" vertical="center"/>
    </xf>
    <xf numFmtId="1" fontId="0" fillId="6" borderId="2" xfId="2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 indent="1"/>
    </xf>
    <xf numFmtId="0" fontId="10" fillId="6" borderId="0" xfId="4" applyFill="1" applyBorder="1" applyAlignment="1">
      <alignment horizontal="center" vertical="center"/>
    </xf>
    <xf numFmtId="1" fontId="0" fillId="7" borderId="2" xfId="1" applyNumberFormat="1" applyFont="1" applyFill="1" applyBorder="1" applyAlignment="1">
      <alignment horizontal="center" vertical="center"/>
    </xf>
    <xf numFmtId="1" fontId="19" fillId="4" borderId="0" xfId="1" applyNumberFormat="1" applyFont="1" applyFill="1" applyBorder="1" applyAlignment="1">
      <alignment horizontal="center" vertical="center"/>
    </xf>
    <xf numFmtId="1" fontId="0" fillId="7" borderId="0" xfId="1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1" fontId="19" fillId="4" borderId="0" xfId="3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" fontId="0" fillId="6" borderId="2" xfId="1" applyNumberFormat="1" applyFont="1" applyFill="1" applyBorder="1" applyAlignment="1">
      <alignment horizontal="center" vertical="center"/>
    </xf>
    <xf numFmtId="1" fontId="0" fillId="4" borderId="0" xfId="1" applyNumberFormat="1" applyFont="1" applyFill="1" applyBorder="1" applyAlignment="1">
      <alignment horizontal="center" vertical="center"/>
    </xf>
    <xf numFmtId="1" fontId="0" fillId="6" borderId="0" xfId="1" applyNumberFormat="1" applyFont="1" applyFill="1" applyBorder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1" fontId="17" fillId="4" borderId="0" xfId="1" applyNumberFormat="1" applyFont="1" applyFill="1" applyBorder="1" applyAlignment="1">
      <alignment horizontal="center" vertical="center"/>
    </xf>
    <xf numFmtId="1" fontId="17" fillId="3" borderId="0" xfId="1" applyNumberFormat="1" applyFont="1" applyFill="1" applyBorder="1" applyAlignment="1">
      <alignment horizontal="center" vertical="center"/>
    </xf>
    <xf numFmtId="5" fontId="17" fillId="3" borderId="0" xfId="2" applyNumberFormat="1" applyFont="1" applyFill="1" applyBorder="1" applyAlignment="1">
      <alignment horizontal="center" vertical="center"/>
    </xf>
    <xf numFmtId="5" fontId="20" fillId="4" borderId="0" xfId="2" applyNumberFormat="1" applyFont="1" applyFill="1" applyBorder="1" applyAlignment="1">
      <alignment horizontal="center" vertical="center"/>
    </xf>
    <xf numFmtId="5" fontId="0" fillId="4" borderId="0" xfId="2" applyNumberFormat="1" applyFont="1" applyFill="1" applyBorder="1" applyAlignment="1">
      <alignment horizontal="center" vertical="center"/>
    </xf>
    <xf numFmtId="5" fontId="0" fillId="6" borderId="0" xfId="2" applyNumberFormat="1" applyFont="1" applyFill="1" applyBorder="1" applyAlignment="1">
      <alignment horizontal="center" vertical="center"/>
    </xf>
    <xf numFmtId="5" fontId="0" fillId="7" borderId="0" xfId="2" applyNumberFormat="1" applyFont="1" applyFill="1" applyBorder="1" applyAlignment="1">
      <alignment horizontal="center" vertical="center"/>
    </xf>
    <xf numFmtId="9" fontId="18" fillId="4" borderId="0" xfId="3" applyFont="1" applyFill="1" applyBorder="1" applyAlignment="1">
      <alignment horizontal="center" vertical="center"/>
    </xf>
    <xf numFmtId="165" fontId="17" fillId="3" borderId="0" xfId="3" applyNumberFormat="1" applyFont="1" applyFill="1" applyBorder="1" applyAlignment="1">
      <alignment horizontal="center" vertical="center"/>
    </xf>
    <xf numFmtId="9" fontId="0" fillId="6" borderId="2" xfId="3" applyFont="1" applyFill="1" applyBorder="1" applyAlignment="1">
      <alignment horizontal="center" vertical="center"/>
    </xf>
    <xf numFmtId="9" fontId="0" fillId="4" borderId="0" xfId="1" applyNumberFormat="1" applyFont="1" applyFill="1" applyBorder="1" applyAlignment="1">
      <alignment horizontal="center" vertical="center"/>
    </xf>
    <xf numFmtId="9" fontId="0" fillId="6" borderId="0" xfId="3" applyFont="1" applyFill="1" applyBorder="1" applyAlignment="1">
      <alignment horizontal="center" vertical="center"/>
    </xf>
    <xf numFmtId="1" fontId="0" fillId="7" borderId="16" xfId="1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indent="6"/>
    </xf>
    <xf numFmtId="1" fontId="0" fillId="7" borderId="12" xfId="1" applyNumberFormat="1" applyFont="1" applyFill="1" applyBorder="1" applyAlignment="1">
      <alignment horizontal="center" vertical="center"/>
    </xf>
    <xf numFmtId="5" fontId="0" fillId="6" borderId="3" xfId="2" applyNumberFormat="1" applyFont="1" applyFill="1" applyBorder="1" applyAlignment="1">
      <alignment horizontal="center" vertical="center"/>
    </xf>
    <xf numFmtId="5" fontId="0" fillId="7" borderId="16" xfId="2" applyNumberFormat="1" applyFont="1" applyFill="1" applyBorder="1" applyAlignment="1">
      <alignment horizontal="center" vertical="center"/>
    </xf>
    <xf numFmtId="1" fontId="14" fillId="3" borderId="6" xfId="1" applyNumberFormat="1" applyFont="1" applyFill="1" applyBorder="1" applyAlignment="1">
      <alignment horizontal="center" vertical="center"/>
    </xf>
    <xf numFmtId="1" fontId="14" fillId="3" borderId="5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9" fontId="3" fillId="6" borderId="3" xfId="3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right" vertical="center" indent="1"/>
    </xf>
    <xf numFmtId="0" fontId="5" fillId="0" borderId="7" xfId="0" applyFont="1" applyBorder="1" applyAlignment="1">
      <alignment horizontal="right" vertical="center" indent="1"/>
    </xf>
    <xf numFmtId="0" fontId="7" fillId="2" borderId="0" xfId="0" applyFont="1" applyFill="1" applyAlignment="1">
      <alignment horizontal="left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indent="6"/>
    </xf>
    <xf numFmtId="0" fontId="17" fillId="3" borderId="10" xfId="0" applyFont="1" applyFill="1" applyBorder="1" applyAlignment="1">
      <alignment horizontal="left" vertical="center" indent="6"/>
    </xf>
    <xf numFmtId="1" fontId="17" fillId="3" borderId="11" xfId="1" applyNumberFormat="1" applyFont="1" applyFill="1" applyBorder="1" applyAlignment="1">
      <alignment horizontal="center" vertical="center"/>
    </xf>
    <xf numFmtId="5" fontId="17" fillId="3" borderId="11" xfId="2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 indent="6"/>
    </xf>
    <xf numFmtId="0" fontId="17" fillId="3" borderId="7" xfId="0" applyFont="1" applyFill="1" applyBorder="1" applyAlignment="1">
      <alignment horizontal="left" vertical="center" indent="6"/>
    </xf>
    <xf numFmtId="165" fontId="17" fillId="3" borderId="9" xfId="3" applyNumberFormat="1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Input" xfId="4" builtinId="20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BI PPT">
  <a:themeElements>
    <a:clrScheme name="SBI New Colors">
      <a:dk1>
        <a:srgbClr val="071E31"/>
      </a:dk1>
      <a:lt1>
        <a:srgbClr val="FFFFFF"/>
      </a:lt1>
      <a:dk2>
        <a:srgbClr val="071E31"/>
      </a:dk2>
      <a:lt2>
        <a:srgbClr val="E7E6E6"/>
      </a:lt2>
      <a:accent1>
        <a:srgbClr val="071E31"/>
      </a:accent1>
      <a:accent2>
        <a:srgbClr val="03327C"/>
      </a:accent2>
      <a:accent3>
        <a:srgbClr val="2391CF"/>
      </a:accent3>
      <a:accent4>
        <a:srgbClr val="7AC3F8"/>
      </a:accent4>
      <a:accent5>
        <a:srgbClr val="880E4F"/>
      </a:accent5>
      <a:accent6>
        <a:srgbClr val="F8B737"/>
      </a:accent6>
      <a:hlink>
        <a:srgbClr val="0563C1"/>
      </a:hlink>
      <a:folHlink>
        <a:srgbClr val="880E4F"/>
      </a:folHlink>
    </a:clrScheme>
    <a:fontScheme name="SBI Font">
      <a:majorFont>
        <a:latin typeface="Avenir Next LT Pro"/>
        <a:ea typeface=""/>
        <a:cs typeface=""/>
      </a:majorFont>
      <a:minorFont>
        <a:latin typeface="Avenir Next LT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 algn="l">
          <a:defRPr sz="1400" dirty="0"/>
        </a:defPPr>
      </a:lstStyle>
    </a:txDef>
  </a:objectDefaults>
  <a:extraClrSchemeLst/>
  <a:extLst>
    <a:ext uri="{05A4C25C-085E-4340-85A3-A5531E510DB2}">
      <thm15:themeFamily xmlns:thm15="http://schemas.microsoft.com/office/thememl/2012/main" name="SBI PPT" id="{A83F2E70-BF86-4B3C-A400-182C8B18B041}" vid="{126A12BA-5E73-4D61-B2BA-3985E4FD8DE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240C-C43D-4B29-A217-10FCEC55184E}">
  <sheetPr>
    <pageSetUpPr fitToPage="1"/>
  </sheetPr>
  <dimension ref="B1:H21"/>
  <sheetViews>
    <sheetView showGridLines="0" zoomScaleNormal="100" workbookViewId="0">
      <selection activeCell="H18" sqref="H18"/>
    </sheetView>
  </sheetViews>
  <sheetFormatPr defaultColWidth="8.69921875" defaultRowHeight="15.05" x14ac:dyDescent="0.3"/>
  <cols>
    <col min="1" max="1" width="4.19921875" style="1" customWidth="1"/>
    <col min="2" max="2" width="28.296875" style="1" customWidth="1"/>
    <col min="3" max="6" width="27" style="1" customWidth="1"/>
    <col min="7" max="7" width="8.69921875" style="1"/>
    <col min="8" max="8" width="17.09765625" style="1" customWidth="1"/>
    <col min="9" max="16384" width="8.69921875" style="1"/>
  </cols>
  <sheetData>
    <row r="1" spans="2:8" ht="28.2" customHeight="1" x14ac:dyDescent="0.3"/>
    <row r="2" spans="2:8" ht="31.3" customHeight="1" thickBot="1" x14ac:dyDescent="0.35">
      <c r="B2" s="73" t="s">
        <v>36</v>
      </c>
      <c r="C2" s="74"/>
      <c r="D2" s="74"/>
      <c r="E2" s="74"/>
      <c r="F2" s="74"/>
    </row>
    <row r="3" spans="2:8" s="2" customFormat="1" ht="25.05" customHeight="1" x14ac:dyDescent="0.3">
      <c r="B3" s="68" t="s">
        <v>16</v>
      </c>
      <c r="C3" s="69"/>
      <c r="D3" s="70"/>
      <c r="E3" s="7" t="s">
        <v>17</v>
      </c>
      <c r="F3" s="7" t="s">
        <v>18</v>
      </c>
      <c r="H3" s="10" t="s">
        <v>26</v>
      </c>
    </row>
    <row r="4" spans="2:8" s="2" customFormat="1" ht="22.1" customHeight="1" x14ac:dyDescent="0.3">
      <c r="B4" s="75" t="s">
        <v>34</v>
      </c>
      <c r="C4" s="76"/>
      <c r="D4" s="76"/>
      <c r="E4" s="76"/>
      <c r="F4" s="77"/>
      <c r="H4" s="11" t="s">
        <v>27</v>
      </c>
    </row>
    <row r="5" spans="2:8" s="2" customFormat="1" ht="22.1" customHeight="1" thickBot="1" x14ac:dyDescent="0.35">
      <c r="B5" s="3" t="s">
        <v>10</v>
      </c>
      <c r="C5" s="71">
        <v>0.6</v>
      </c>
      <c r="D5" s="72"/>
      <c r="E5" s="13">
        <v>0.6</v>
      </c>
      <c r="F5" s="13">
        <v>0.6</v>
      </c>
      <c r="H5" s="12" t="s">
        <v>35</v>
      </c>
    </row>
    <row r="6" spans="2:8" s="2" customFormat="1" ht="22.1" customHeight="1" x14ac:dyDescent="0.3">
      <c r="B6" s="78" t="s">
        <v>5</v>
      </c>
      <c r="C6" s="26" t="s">
        <v>15</v>
      </c>
      <c r="D6" s="26" t="s">
        <v>13</v>
      </c>
      <c r="E6" s="27" t="s">
        <v>15</v>
      </c>
      <c r="F6" s="27" t="s">
        <v>13</v>
      </c>
    </row>
    <row r="7" spans="2:8" s="2" customFormat="1" ht="22.1" customHeight="1" x14ac:dyDescent="0.3">
      <c r="B7" s="79"/>
      <c r="C7" s="14">
        <v>0.6</v>
      </c>
      <c r="D7" s="14">
        <v>0.4</v>
      </c>
      <c r="E7" s="14">
        <v>1</v>
      </c>
      <c r="F7" s="14">
        <v>1</v>
      </c>
    </row>
    <row r="8" spans="2:8" s="2" customFormat="1" ht="22.1" customHeight="1" x14ac:dyDescent="0.3">
      <c r="B8" s="75" t="s">
        <v>33</v>
      </c>
      <c r="C8" s="76"/>
      <c r="D8" s="76"/>
      <c r="E8" s="76"/>
      <c r="F8" s="77"/>
    </row>
    <row r="9" spans="2:8" s="2" customFormat="1" ht="22.1" customHeight="1" x14ac:dyDescent="0.3">
      <c r="B9" s="3" t="s">
        <v>0</v>
      </c>
      <c r="C9" s="15">
        <v>1.5</v>
      </c>
      <c r="D9" s="15">
        <v>0.5</v>
      </c>
      <c r="E9" s="15">
        <v>1.5</v>
      </c>
      <c r="F9" s="15">
        <v>0.5</v>
      </c>
    </row>
    <row r="10" spans="2:8" s="2" customFormat="1" ht="22.1" customHeight="1" x14ac:dyDescent="0.3">
      <c r="B10" s="3" t="s">
        <v>1</v>
      </c>
      <c r="C10" s="16">
        <v>1.5</v>
      </c>
      <c r="D10" s="16">
        <v>1.1000000000000001</v>
      </c>
      <c r="E10" s="16">
        <v>1.5</v>
      </c>
      <c r="F10" s="16">
        <v>1.1000000000000001</v>
      </c>
    </row>
    <row r="11" spans="2:8" s="2" customFormat="1" ht="22.1" customHeight="1" x14ac:dyDescent="0.3">
      <c r="B11" s="3" t="s">
        <v>2</v>
      </c>
      <c r="C11" s="16">
        <v>1</v>
      </c>
      <c r="D11" s="16">
        <v>1.5</v>
      </c>
      <c r="E11" s="16">
        <v>1</v>
      </c>
      <c r="F11" s="16">
        <v>1.5</v>
      </c>
    </row>
    <row r="12" spans="2:8" s="2" customFormat="1" ht="22.1" customHeight="1" x14ac:dyDescent="0.3">
      <c r="B12" s="3" t="s">
        <v>3</v>
      </c>
      <c r="C12" s="16">
        <v>0.5</v>
      </c>
      <c r="D12" s="16">
        <v>0.5</v>
      </c>
      <c r="E12" s="16">
        <v>0.5</v>
      </c>
      <c r="F12" s="16">
        <v>0.5</v>
      </c>
    </row>
    <row r="13" spans="2:8" s="2" customFormat="1" ht="22.1" customHeight="1" x14ac:dyDescent="0.3">
      <c r="B13" s="4" t="s">
        <v>4</v>
      </c>
      <c r="C13" s="19">
        <f t="shared" ref="C13:D13" si="0">SUM(C9:C12)</f>
        <v>4.5</v>
      </c>
      <c r="D13" s="17">
        <f t="shared" si="0"/>
        <v>3.6</v>
      </c>
      <c r="E13" s="18">
        <f>SUM(E9:E12)</f>
        <v>4.5</v>
      </c>
      <c r="F13" s="18">
        <f>SUM(F9:F12)</f>
        <v>3.6</v>
      </c>
    </row>
    <row r="14" spans="2:8" s="2" customFormat="1" ht="22.1" customHeight="1" x14ac:dyDescent="0.3">
      <c r="B14" s="75" t="s">
        <v>19</v>
      </c>
      <c r="C14" s="76"/>
      <c r="D14" s="76"/>
      <c r="E14" s="76"/>
      <c r="F14" s="77"/>
    </row>
    <row r="15" spans="2:8" s="2" customFormat="1" ht="22.1" customHeight="1" x14ac:dyDescent="0.3">
      <c r="B15" s="6" t="s">
        <v>6</v>
      </c>
      <c r="C15" s="9">
        <f>C20*C19</f>
        <v>400</v>
      </c>
      <c r="D15" s="20">
        <v>500</v>
      </c>
      <c r="E15" s="21">
        <v>400</v>
      </c>
      <c r="F15" s="21">
        <v>500</v>
      </c>
    </row>
    <row r="16" spans="2:8" s="2" customFormat="1" ht="22.1" customHeight="1" x14ac:dyDescent="0.3">
      <c r="B16" s="3" t="s">
        <v>7</v>
      </c>
      <c r="C16" s="22">
        <v>6</v>
      </c>
      <c r="D16" s="22">
        <v>4</v>
      </c>
      <c r="E16" s="22">
        <v>6</v>
      </c>
      <c r="F16" s="22">
        <v>4</v>
      </c>
    </row>
    <row r="17" spans="2:6" s="2" customFormat="1" ht="22.1" customHeight="1" x14ac:dyDescent="0.3">
      <c r="B17" s="3" t="s">
        <v>8</v>
      </c>
      <c r="C17" s="23">
        <f>C15*C16*C13</f>
        <v>10800</v>
      </c>
      <c r="D17" s="23">
        <f>D15*D16*D13</f>
        <v>7200</v>
      </c>
      <c r="E17" s="23">
        <f>E15*E16*E13</f>
        <v>10800</v>
      </c>
      <c r="F17" s="23">
        <f>F15*F16*F13</f>
        <v>7200</v>
      </c>
    </row>
    <row r="18" spans="2:6" s="2" customFormat="1" ht="22.1" customHeight="1" x14ac:dyDescent="0.3">
      <c r="B18" s="3" t="s">
        <v>9</v>
      </c>
      <c r="C18" s="23">
        <f>2000*C5*C7</f>
        <v>720</v>
      </c>
      <c r="D18" s="23">
        <f>2000*C5*D7</f>
        <v>480</v>
      </c>
      <c r="E18" s="23">
        <f>2000*E5*E7</f>
        <v>1200</v>
      </c>
      <c r="F18" s="23">
        <f>2000*F5*F7</f>
        <v>1200</v>
      </c>
    </row>
    <row r="19" spans="2:6" s="2" customFormat="1" ht="22.1" customHeight="1" x14ac:dyDescent="0.3">
      <c r="B19" s="3" t="s">
        <v>12</v>
      </c>
      <c r="C19" s="23">
        <f>C18/(C13*C16)</f>
        <v>26.666666666666668</v>
      </c>
      <c r="D19" s="23">
        <f>D18/(D13*D16)</f>
        <v>33.333333333333336</v>
      </c>
      <c r="E19" s="23">
        <f>E18/(E13*E16)</f>
        <v>44.444444444444443</v>
      </c>
      <c r="F19" s="23">
        <f>F18/(F13*F16)</f>
        <v>83.333333333333329</v>
      </c>
    </row>
    <row r="20" spans="2:6" s="2" customFormat="1" ht="22.1" customHeight="1" x14ac:dyDescent="0.3">
      <c r="B20" s="5" t="s">
        <v>14</v>
      </c>
      <c r="C20" s="66">
        <f>ROUNDUP((D15/D19),0)</f>
        <v>15</v>
      </c>
      <c r="D20" s="67"/>
      <c r="E20" s="8">
        <f>ROUNDUP((E15/E19),0)</f>
        <v>9</v>
      </c>
      <c r="F20" s="8">
        <f>ROUNDUP((F15/F19),0)</f>
        <v>6</v>
      </c>
    </row>
    <row r="21" spans="2:6" ht="22.1" customHeight="1" x14ac:dyDescent="0.3"/>
  </sheetData>
  <mergeCells count="8">
    <mergeCell ref="C20:D20"/>
    <mergeCell ref="B3:D3"/>
    <mergeCell ref="C5:D5"/>
    <mergeCell ref="B2:F2"/>
    <mergeCell ref="B8:F8"/>
    <mergeCell ref="B4:F4"/>
    <mergeCell ref="B14:F14"/>
    <mergeCell ref="B6:B7"/>
  </mergeCells>
  <pageMargins left="1" right="1" top="1" bottom="1" header="0.5" footer="0.5"/>
  <pageSetup scale="56" orientation="landscape" r:id="rId1"/>
  <ignoredErrors>
    <ignoredError sqref="D18:E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67B9-3C87-42C3-8E1C-4A3FFB374B0B}">
  <dimension ref="B2:H20"/>
  <sheetViews>
    <sheetView showGridLines="0" tabSelected="1" zoomScaleNormal="100" workbookViewId="0">
      <selection activeCell="C20" sqref="B3:C20"/>
    </sheetView>
  </sheetViews>
  <sheetFormatPr defaultRowHeight="15.05" x14ac:dyDescent="0.3"/>
  <cols>
    <col min="1" max="1" width="2.296875" customWidth="1"/>
    <col min="2" max="2" width="53.5" customWidth="1"/>
    <col min="3" max="3" width="22.69921875" customWidth="1"/>
    <col min="4" max="4" width="2" customWidth="1"/>
    <col min="5" max="5" width="22.69921875" customWidth="1"/>
    <col min="6" max="6" width="2.09765625" customWidth="1"/>
    <col min="7" max="8" width="22.69921875" customWidth="1"/>
  </cols>
  <sheetData>
    <row r="2" spans="2:8" ht="25.05" customHeight="1" x14ac:dyDescent="0.3">
      <c r="B2" s="80" t="s">
        <v>37</v>
      </c>
      <c r="C2" s="80"/>
      <c r="D2" s="80"/>
      <c r="E2" s="80"/>
      <c r="F2" s="80"/>
      <c r="G2" s="80"/>
      <c r="H2" s="80"/>
    </row>
    <row r="3" spans="2:8" ht="20.05" customHeight="1" x14ac:dyDescent="0.3">
      <c r="B3" s="81" t="s">
        <v>11</v>
      </c>
      <c r="C3" s="82"/>
      <c r="D3" s="25"/>
      <c r="E3" s="25" t="s">
        <v>42</v>
      </c>
      <c r="F3" s="28"/>
      <c r="G3" s="29"/>
      <c r="H3" s="30"/>
    </row>
    <row r="4" spans="2:8" ht="20.05" customHeight="1" x14ac:dyDescent="0.3">
      <c r="B4" s="83" t="s">
        <v>44</v>
      </c>
      <c r="C4" s="31">
        <v>20000000</v>
      </c>
      <c r="D4" s="32"/>
      <c r="E4" s="33">
        <v>12000000</v>
      </c>
      <c r="F4" s="28"/>
      <c r="G4" s="34" t="s">
        <v>20</v>
      </c>
      <c r="H4" s="34"/>
    </row>
    <row r="5" spans="2:8" ht="20.05" customHeight="1" x14ac:dyDescent="0.3">
      <c r="B5" s="83" t="s">
        <v>41</v>
      </c>
      <c r="C5" s="31">
        <v>80000</v>
      </c>
      <c r="D5" s="32"/>
      <c r="E5" s="33">
        <v>50000</v>
      </c>
      <c r="F5" s="28"/>
      <c r="G5" s="35" t="s">
        <v>32</v>
      </c>
      <c r="H5" s="36">
        <v>365</v>
      </c>
    </row>
    <row r="6" spans="2:8" ht="20.05" customHeight="1" x14ac:dyDescent="0.3">
      <c r="B6" s="83" t="s">
        <v>49</v>
      </c>
      <c r="C6" s="37">
        <f>C4/C5</f>
        <v>250</v>
      </c>
      <c r="D6" s="38"/>
      <c r="E6" s="39">
        <f>E4/E5</f>
        <v>240</v>
      </c>
      <c r="F6" s="28"/>
      <c r="G6" s="35" t="s">
        <v>38</v>
      </c>
      <c r="H6" s="40">
        <v>104</v>
      </c>
    </row>
    <row r="7" spans="2:8" ht="20.05" customHeight="1" x14ac:dyDescent="0.3">
      <c r="B7" s="83" t="s">
        <v>43</v>
      </c>
      <c r="C7" s="58">
        <v>0.3</v>
      </c>
      <c r="D7" s="41"/>
      <c r="E7" s="60">
        <v>0.33</v>
      </c>
      <c r="F7" s="28"/>
      <c r="G7" s="35" t="s">
        <v>21</v>
      </c>
      <c r="H7" s="36">
        <v>11</v>
      </c>
    </row>
    <row r="8" spans="2:8" ht="20.05" customHeight="1" x14ac:dyDescent="0.3">
      <c r="B8" s="83" t="s">
        <v>25</v>
      </c>
      <c r="C8" s="37">
        <f>C6/C7</f>
        <v>833.33333333333337</v>
      </c>
      <c r="D8" s="38"/>
      <c r="E8" s="39">
        <f>E6/E7</f>
        <v>727.27272727272725</v>
      </c>
      <c r="F8" s="28"/>
      <c r="G8" s="35" t="s">
        <v>22</v>
      </c>
      <c r="H8" s="42">
        <f>H5-H6-H7</f>
        <v>250</v>
      </c>
    </row>
    <row r="9" spans="2:8" ht="20.05" customHeight="1" x14ac:dyDescent="0.3">
      <c r="B9" s="83" t="s">
        <v>45</v>
      </c>
      <c r="C9" s="43">
        <v>2</v>
      </c>
      <c r="D9" s="44"/>
      <c r="E9" s="45">
        <v>1.5</v>
      </c>
      <c r="F9" s="28"/>
      <c r="G9" s="35" t="s">
        <v>23</v>
      </c>
      <c r="H9" s="46">
        <v>8</v>
      </c>
    </row>
    <row r="10" spans="2:8" ht="20.05" customHeight="1" x14ac:dyDescent="0.3">
      <c r="B10" s="83" t="s">
        <v>46</v>
      </c>
      <c r="C10" s="37">
        <f>C9*C8</f>
        <v>1666.6666666666667</v>
      </c>
      <c r="D10" s="44"/>
      <c r="E10" s="39">
        <f>E9*E8</f>
        <v>1090.909090909091</v>
      </c>
      <c r="F10" s="28"/>
      <c r="G10" s="35" t="s">
        <v>24</v>
      </c>
      <c r="H10" s="24">
        <f>H8*H9</f>
        <v>2000</v>
      </c>
    </row>
    <row r="11" spans="2:8" ht="20.05" customHeight="1" x14ac:dyDescent="0.3">
      <c r="B11" s="83" t="s">
        <v>47</v>
      </c>
      <c r="C11" s="43">
        <v>24</v>
      </c>
      <c r="D11" s="44"/>
      <c r="E11" s="45">
        <v>18</v>
      </c>
      <c r="F11" s="28"/>
      <c r="G11" s="28"/>
      <c r="H11" s="28"/>
    </row>
    <row r="12" spans="2:8" ht="20.05" customHeight="1" x14ac:dyDescent="0.3">
      <c r="B12" s="83" t="s">
        <v>48</v>
      </c>
      <c r="C12" s="37">
        <f>C8*C11</f>
        <v>20000</v>
      </c>
      <c r="D12" s="44"/>
      <c r="E12" s="39">
        <f>E8*E11</f>
        <v>13090.90909090909</v>
      </c>
      <c r="F12" s="28"/>
      <c r="G12" s="47" t="s">
        <v>26</v>
      </c>
      <c r="H12" s="30"/>
    </row>
    <row r="13" spans="2:8" ht="20.05" customHeight="1" x14ac:dyDescent="0.3">
      <c r="B13" s="83" t="s">
        <v>40</v>
      </c>
      <c r="C13" s="58">
        <v>0.65</v>
      </c>
      <c r="D13" s="59"/>
      <c r="E13" s="60">
        <v>0.7</v>
      </c>
      <c r="F13" s="28"/>
      <c r="G13" s="48" t="s">
        <v>27</v>
      </c>
      <c r="H13" s="30"/>
    </row>
    <row r="14" spans="2:8" ht="20.05" customHeight="1" x14ac:dyDescent="0.3">
      <c r="B14" s="83" t="s">
        <v>28</v>
      </c>
      <c r="C14" s="61">
        <f>C13*H10</f>
        <v>1300</v>
      </c>
      <c r="D14" s="44"/>
      <c r="E14" s="39">
        <f>E13*H10</f>
        <v>1400</v>
      </c>
      <c r="F14" s="28"/>
      <c r="G14" s="24" t="s">
        <v>35</v>
      </c>
      <c r="H14" s="30"/>
    </row>
    <row r="15" spans="2:8" ht="20.05" customHeight="1" x14ac:dyDescent="0.3">
      <c r="B15" s="84" t="s">
        <v>50</v>
      </c>
      <c r="C15" s="85">
        <f>(C10+C12)/C14</f>
        <v>16.666666666666668</v>
      </c>
      <c r="D15" s="49"/>
      <c r="E15" s="50">
        <f>(E10+E12)/E14</f>
        <v>10.129870129870129</v>
      </c>
      <c r="F15" s="28"/>
      <c r="G15" s="28"/>
      <c r="H15" s="28"/>
    </row>
    <row r="16" spans="2:8" ht="20.05" customHeight="1" x14ac:dyDescent="0.3">
      <c r="B16" s="62" t="s">
        <v>29</v>
      </c>
      <c r="C16" s="63">
        <f>C6/C15</f>
        <v>14.999999999999998</v>
      </c>
      <c r="D16" s="44"/>
      <c r="E16" s="39">
        <f>E6/E15</f>
        <v>23.692307692307693</v>
      </c>
      <c r="F16" s="28"/>
      <c r="G16" s="28"/>
      <c r="H16" s="28"/>
    </row>
    <row r="17" spans="2:8" ht="20.05" customHeight="1" x14ac:dyDescent="0.3">
      <c r="B17" s="84" t="s">
        <v>39</v>
      </c>
      <c r="C17" s="86">
        <f>C4/C15</f>
        <v>1200000</v>
      </c>
      <c r="D17" s="52"/>
      <c r="E17" s="51">
        <v>1100000</v>
      </c>
      <c r="F17" s="28"/>
      <c r="G17" s="28"/>
      <c r="H17" s="28"/>
    </row>
    <row r="18" spans="2:8" ht="20.05" customHeight="1" x14ac:dyDescent="0.3">
      <c r="B18" s="62" t="s">
        <v>30</v>
      </c>
      <c r="C18" s="64">
        <v>225000</v>
      </c>
      <c r="D18" s="53"/>
      <c r="E18" s="54">
        <v>175000</v>
      </c>
      <c r="F18" s="28"/>
      <c r="G18" s="28"/>
      <c r="H18" s="28"/>
    </row>
    <row r="19" spans="2:8" ht="20.05" customHeight="1" x14ac:dyDescent="0.3">
      <c r="B19" s="87" t="s">
        <v>31</v>
      </c>
      <c r="C19" s="65">
        <f>C15*C18</f>
        <v>3750000.0000000005</v>
      </c>
      <c r="D19" s="53"/>
      <c r="E19" s="55">
        <f>E15*E18</f>
        <v>1772727.2727272727</v>
      </c>
      <c r="F19" s="28"/>
      <c r="G19" s="28"/>
      <c r="H19" s="28"/>
    </row>
    <row r="20" spans="2:8" ht="20.05" customHeight="1" x14ac:dyDescent="0.3">
      <c r="B20" s="88" t="s">
        <v>51</v>
      </c>
      <c r="C20" s="89">
        <f>C19/C4</f>
        <v>0.18750000000000003</v>
      </c>
      <c r="D20" s="56"/>
      <c r="E20" s="57">
        <f>E19/E4</f>
        <v>0.14772727272727273</v>
      </c>
      <c r="F20" s="28"/>
      <c r="G20" s="28"/>
      <c r="H20" s="28"/>
    </row>
  </sheetData>
  <mergeCells count="2">
    <mergeCell ref="B2:H2"/>
    <mergeCell ref="B3:C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b0eac3-55b5-4ee4-ade7-be65d09c5d6e">
      <Terms xmlns="http://schemas.microsoft.com/office/infopath/2007/PartnerControls"/>
    </lcf76f155ced4ddcb4097134ff3c332f>
    <TaxCatchAll xmlns="b71745fe-8e84-41ad-935b-7c5d8babdf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5970336D75C4CAB2ECCCE65268DD7" ma:contentTypeVersion="14" ma:contentTypeDescription="Create a new document." ma:contentTypeScope="" ma:versionID="3d557a90f4d64ddfe2d3d576b0cd8d36">
  <xsd:schema xmlns:xsd="http://www.w3.org/2001/XMLSchema" xmlns:xs="http://www.w3.org/2001/XMLSchema" xmlns:p="http://schemas.microsoft.com/office/2006/metadata/properties" xmlns:ns2="a3b0eac3-55b5-4ee4-ade7-be65d09c5d6e" xmlns:ns3="b71745fe-8e84-41ad-935b-7c5d8babdf9e" targetNamespace="http://schemas.microsoft.com/office/2006/metadata/properties" ma:root="true" ma:fieldsID="14763c1e418e199e061edc34360a609c" ns2:_="" ns3:_="">
    <xsd:import namespace="a3b0eac3-55b5-4ee4-ade7-be65d09c5d6e"/>
    <xsd:import namespace="b71745fe-8e84-41ad-935b-7c5d8babdf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0eac3-55b5-4ee4-ade7-be65d09c5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1b09f5f-bb09-4671-a415-1b43de82a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745fe-8e84-41ad-935b-7c5d8babdf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ac26ba9-e713-4591-b7b4-aedaf132b945}" ma:internalName="TaxCatchAll" ma:showField="CatchAllData" ma:web="b71745fe-8e84-41ad-935b-7c5d8babd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832CB-A376-4BBF-BF72-EE79273D99E3}">
  <ds:schemaRefs>
    <ds:schemaRef ds:uri="http://schemas.microsoft.com/office/2006/metadata/properties"/>
    <ds:schemaRef ds:uri="http://schemas.microsoft.com/office/infopath/2007/PartnerControls"/>
    <ds:schemaRef ds:uri="a3b0eac3-55b5-4ee4-ade7-be65d09c5d6e"/>
    <ds:schemaRef ds:uri="b71745fe-8e84-41ad-935b-7c5d8babdf9e"/>
  </ds:schemaRefs>
</ds:datastoreItem>
</file>

<file path=customXml/itemProps2.xml><?xml version="1.0" encoding="utf-8"?>
<ds:datastoreItem xmlns:ds="http://schemas.openxmlformats.org/officeDocument/2006/customXml" ds:itemID="{3B6E0B9D-983D-46E4-AC27-A37142C70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53DD94-67CD-4719-ADF5-1BDD533B9F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Coverage Based (Bottom Up)</vt:lpstr>
      <vt:lpstr>Potential Based (Top Down)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2023-10-07T03:09:13Z</dcterms:created>
  <dcterms:modified xsi:type="dcterms:W3CDTF">2023-10-08T23:10:15Z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0x0101002745970336D75C4CAB2ECCCE65268DD7</vt:lpwstr>
  </property>
</Properties>
</file>