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sbigrowth-my.sharepoint.com/personal/aaron_bean_sbigrowth_com/Documents/Documents/Working files/SBI Pro Phase 2/Commercial Initiatives Content Hubs/Sales Productivity Hub/Ready to Post to Pro/Increase Selling Headcount/"/>
    </mc:Choice>
  </mc:AlternateContent>
  <xr:revisionPtr revIDLastSave="155" documentId="8_{09335EB3-6969-4FB8-89A3-924AD31F9C98}" xr6:coauthVersionLast="47" xr6:coauthVersionMax="47" xr10:uidLastSave="{35BB2617-2762-46B8-B543-DBD2D0EABEB4}"/>
  <bookViews>
    <workbookView xWindow="32196" yWindow="192" windowWidth="27012" windowHeight="15720" xr2:uid="{40D91CAE-F2DB-4619-B575-4E81D82A8908}"/>
  </bookViews>
  <sheets>
    <sheet name="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L18" i="1" l="1"/>
  <c r="L14" i="1" l="1"/>
  <c r="L19" i="1" l="1"/>
  <c r="L20" i="1" s="1"/>
  <c r="C19" i="1"/>
  <c r="I18" i="1"/>
  <c r="F18" i="1"/>
  <c r="C18" i="1"/>
  <c r="I14" i="1"/>
  <c r="I19" i="1" s="1"/>
  <c r="I23" i="1" s="1"/>
  <c r="I24" i="1" s="1"/>
  <c r="F14" i="1"/>
  <c r="F19" i="1" s="1"/>
  <c r="F20" i="1" s="1"/>
  <c r="L22" i="1" l="1"/>
  <c r="L23" i="1" s="1"/>
  <c r="L24" i="1" s="1"/>
  <c r="F22" i="1"/>
  <c r="F23" i="1" s="1"/>
  <c r="F24" i="1" s="1"/>
  <c r="C20" i="1"/>
  <c r="C23" i="1" s="1"/>
  <c r="C24" i="1" s="1"/>
  <c r="I20" i="1"/>
</calcChain>
</file>

<file path=xl/sharedStrings.xml><?xml version="1.0" encoding="utf-8"?>
<sst xmlns="http://schemas.openxmlformats.org/spreadsheetml/2006/main" count="49" uniqueCount="22">
  <si>
    <t>Sales Team Productivity and Capacity Modeling Tool</t>
  </si>
  <si>
    <t xml:space="preserve">Key </t>
  </si>
  <si>
    <t>Instructions for updating numbers</t>
  </si>
  <si>
    <t>Editable value</t>
  </si>
  <si>
    <t>when updating values, input the full number; i.e. to get $850M in the cell, type in 850,000,000</t>
  </si>
  <si>
    <t>Capacity Play</t>
  </si>
  <si>
    <t>Productivity Play</t>
  </si>
  <si>
    <t>Cost Reduction</t>
  </si>
  <si>
    <t>Benchmark Productivity</t>
  </si>
  <si>
    <t>FY20 Bookings</t>
  </si>
  <si>
    <r>
      <t xml:space="preserve">FY20 Field + Inside FTE 
</t>
    </r>
    <r>
      <rPr>
        <i/>
        <sz val="11"/>
        <color rgb="FF5F5A5A"/>
        <rFont val="Arial"/>
        <family val="2"/>
      </rPr>
      <t>(Total Headcount Estimate)</t>
    </r>
  </si>
  <si>
    <t>FY21 Bookings / Rep</t>
  </si>
  <si>
    <t>FY22 Bookings Goal</t>
  </si>
  <si>
    <t>Gap to Goal</t>
  </si>
  <si>
    <t>FY22 Sales Rep Headcount</t>
  </si>
  <si>
    <t>Change in Headcount</t>
  </si>
  <si>
    <r>
      <t>Avg Cost / Rep</t>
    </r>
    <r>
      <rPr>
        <vertAlign val="superscript"/>
        <sz val="14"/>
        <color rgb="FF5F5A5A"/>
        <rFont val="Arial"/>
        <family val="2"/>
      </rPr>
      <t>2</t>
    </r>
  </si>
  <si>
    <t>Additional Bookings Per Rep</t>
  </si>
  <si>
    <t>Incremental Headcount Cost</t>
  </si>
  <si>
    <t>New Bookings / Rep</t>
  </si>
  <si>
    <t>Total AE/ Sales RepCost</t>
  </si>
  <si>
    <t>Productivity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</si>
</sst>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&quot;$&quot;0.0,,&quot;M&quot;"/>
    <numFmt numFmtId="166" formatCode="&quot;$&quot;0.0,&quot;K&quot;"/>
    <numFmt numFmtId="167" formatCode="0.0%"/>
  </numFmts>
  <fonts count="18" x14ac:knownFonts="1">
    <font>
      <sz val="11"/>
      <color theme="1"/>
      <name val="Avenir Next LT Pro"/>
      <family val="2"/>
      <scheme val="minor"/>
    </font>
    <font>
      <sz val="18"/>
      <name val="Arial"/>
      <family val="2"/>
    </font>
    <font>
      <sz val="11"/>
      <color theme="1"/>
      <name val="Arial"/>
      <family val="2"/>
    </font>
    <font>
      <sz val="14"/>
      <color rgb="FF5F5A5A"/>
      <name val="Arial"/>
      <family val="2"/>
    </font>
    <font>
      <vertAlign val="superscript"/>
      <sz val="14"/>
      <color rgb="FF5F5A5A"/>
      <name val="Arial"/>
      <family val="2"/>
    </font>
    <font>
      <sz val="14"/>
      <color rgb="FF000000"/>
      <name val="Arial"/>
      <family val="2"/>
    </font>
    <font>
      <b/>
      <sz val="14"/>
      <color theme="3"/>
      <name val="Arial"/>
      <family val="2"/>
    </font>
    <font>
      <sz val="14"/>
      <color theme="6"/>
      <name val="Arial"/>
      <family val="2"/>
    </font>
    <font>
      <b/>
      <sz val="16"/>
      <color theme="5"/>
      <name val="Arial"/>
      <family val="2"/>
    </font>
    <font>
      <sz val="16"/>
      <color theme="5"/>
      <name val="Arial"/>
      <family val="2"/>
    </font>
    <font>
      <sz val="18"/>
      <color theme="5"/>
      <name val="Arial"/>
      <family val="2"/>
    </font>
    <font>
      <sz val="11"/>
      <color theme="5"/>
      <name val="Arial"/>
      <family val="2"/>
    </font>
    <font>
      <sz val="10"/>
      <name val="Verdana"/>
      <family val="2"/>
    </font>
    <font>
      <b/>
      <sz val="20"/>
      <color rgb="FF404041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i/>
      <sz val="11"/>
      <color rgb="FF5F5A5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gradientFill degree="90">
        <stop position="0">
          <color rgb="FF1B5569"/>
        </stop>
        <stop position="1">
          <color rgb="FF378786"/>
        </stop>
      </gradient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355A78"/>
      </bottom>
      <diagonal/>
    </border>
    <border>
      <left/>
      <right/>
      <top style="medium">
        <color rgb="FF355A78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355A78"/>
      </bottom>
      <diagonal/>
    </border>
    <border>
      <left/>
      <right/>
      <top style="medium">
        <color rgb="FF355A78"/>
      </top>
      <bottom style="medium">
        <color rgb="FF355A7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4.9989318521683403E-2"/>
      </bottom>
      <diagonal/>
    </border>
  </borders>
  <cellStyleXfs count="4">
    <xf numFmtId="0" fontId="0" fillId="0" borderId="0"/>
    <xf numFmtId="0" fontId="12" fillId="0" borderId="0"/>
    <xf numFmtId="0" fontId="13" fillId="0" borderId="8">
      <alignment horizontal="right" vertical="center"/>
    </xf>
    <xf numFmtId="0" fontId="14" fillId="3" borderId="0">
      <alignment horizontal="left" vertical="center"/>
      <protection locked="0"/>
    </xf>
  </cellStyleXfs>
  <cellXfs count="33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0" xfId="0" applyFont="1"/>
    <xf numFmtId="0" fontId="3" fillId="0" borderId="2" xfId="0" applyFont="1" applyBorder="1" applyAlignment="1">
      <alignment horizontal="left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 readingOrder="1"/>
    </xf>
    <xf numFmtId="164" fontId="3" fillId="0" borderId="3" xfId="0" applyNumberFormat="1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165" fontId="3" fillId="0" borderId="3" xfId="0" applyNumberFormat="1" applyFont="1" applyBorder="1" applyAlignment="1">
      <alignment horizontal="right" vertical="center" wrapText="1" readingOrder="1"/>
    </xf>
    <xf numFmtId="4" fontId="3" fillId="0" borderId="4" xfId="0" applyNumberFormat="1" applyFont="1" applyBorder="1" applyAlignment="1">
      <alignment horizontal="right" vertical="center" wrapText="1" readingOrder="1"/>
    </xf>
    <xf numFmtId="164" fontId="3" fillId="0" borderId="4" xfId="0" applyNumberFormat="1" applyFont="1" applyBorder="1" applyAlignment="1">
      <alignment horizontal="right" vertical="center" wrapText="1" readingOrder="1"/>
    </xf>
    <xf numFmtId="166" fontId="3" fillId="0" borderId="2" xfId="0" applyNumberFormat="1" applyFont="1" applyBorder="1" applyAlignment="1">
      <alignment horizontal="right" vertical="center" wrapText="1" readingOrder="1"/>
    </xf>
    <xf numFmtId="9" fontId="3" fillId="0" borderId="4" xfId="0" applyNumberFormat="1" applyFont="1" applyBorder="1" applyAlignment="1">
      <alignment horizontal="right" vertical="center" wrapText="1" readingOrder="1"/>
    </xf>
    <xf numFmtId="167" fontId="2" fillId="0" borderId="0" xfId="0" applyNumberFormat="1" applyFont="1"/>
    <xf numFmtId="0" fontId="6" fillId="0" borderId="7" xfId="0" applyFont="1" applyBorder="1" applyAlignment="1">
      <alignment horizontal="center"/>
    </xf>
    <xf numFmtId="165" fontId="7" fillId="2" borderId="6" xfId="0" applyNumberFormat="1" applyFont="1" applyFill="1" applyBorder="1" applyAlignment="1">
      <alignment horizontal="center" vertical="center" wrapText="1" readingOrder="1"/>
    </xf>
    <xf numFmtId="165" fontId="7" fillId="2" borderId="2" xfId="0" applyNumberFormat="1" applyFont="1" applyFill="1" applyBorder="1" applyAlignment="1">
      <alignment horizontal="right" vertical="center" wrapText="1" readingOrder="1"/>
    </xf>
    <xf numFmtId="165" fontId="7" fillId="2" borderId="3" xfId="0" applyNumberFormat="1" applyFont="1" applyFill="1" applyBorder="1" applyAlignment="1">
      <alignment horizontal="right" vertical="center" wrapText="1" readingOrder="1"/>
    </xf>
    <xf numFmtId="166" fontId="7" fillId="2" borderId="2" xfId="0" applyNumberFormat="1" applyFont="1" applyFill="1" applyBorder="1" applyAlignment="1">
      <alignment horizontal="right" vertical="center" wrapText="1" readingOrder="1"/>
    </xf>
    <xf numFmtId="9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left" wrapText="1" readingOrder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5" fillId="0" borderId="0" xfId="0" applyFont="1" applyAlignment="1">
      <alignment horizontal="right"/>
    </xf>
    <xf numFmtId="0" fontId="2" fillId="4" borderId="0" xfId="0" applyFont="1" applyFill="1" applyAlignment="1">
      <alignment horizontal="center"/>
    </xf>
    <xf numFmtId="0" fontId="8" fillId="0" borderId="1" xfId="0" applyFont="1" applyBorder="1" applyAlignment="1">
      <alignment horizontal="center" wrapText="1" readingOrder="1"/>
    </xf>
    <xf numFmtId="0" fontId="7" fillId="2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4">
    <cellStyle name="header" xfId="2" xr:uid="{BFAF9B31-95F0-4C83-8C0C-665B965128F6}"/>
    <cellStyle name="Normal" xfId="0" builtinId="0"/>
    <cellStyle name="Normal 3" xfId="1" xr:uid="{E25803C9-B29E-4844-9634-3E7A0F2719DC}"/>
    <cellStyle name="title bar" xfId="3" xr:uid="{99B7DFD1-4521-400B-A22D-721FDF32579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bigrowth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1417756</xdr:colOff>
      <xdr:row>3</xdr:row>
      <xdr:rowOff>106352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C23FA-6C48-4780-88C3-56A5B09C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82880"/>
          <a:ext cx="1417756" cy="594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BI PPT">
  <a:themeElements>
    <a:clrScheme name="SBI New Colors">
      <a:dk1>
        <a:srgbClr val="071E31"/>
      </a:dk1>
      <a:lt1>
        <a:srgbClr val="FFFFFF"/>
      </a:lt1>
      <a:dk2>
        <a:srgbClr val="071E31"/>
      </a:dk2>
      <a:lt2>
        <a:srgbClr val="E7E6E6"/>
      </a:lt2>
      <a:accent1>
        <a:srgbClr val="071E31"/>
      </a:accent1>
      <a:accent2>
        <a:srgbClr val="03327C"/>
      </a:accent2>
      <a:accent3>
        <a:srgbClr val="2391CF"/>
      </a:accent3>
      <a:accent4>
        <a:srgbClr val="7AC3F8"/>
      </a:accent4>
      <a:accent5>
        <a:srgbClr val="880E4F"/>
      </a:accent5>
      <a:accent6>
        <a:srgbClr val="F8B737"/>
      </a:accent6>
      <a:hlink>
        <a:srgbClr val="0563C1"/>
      </a:hlink>
      <a:folHlink>
        <a:srgbClr val="880E4F"/>
      </a:folHlink>
    </a:clrScheme>
    <a:fontScheme name="SBI Font">
      <a:majorFont>
        <a:latin typeface="Avenir Next LT Pro"/>
        <a:ea typeface=""/>
        <a:cs typeface=""/>
      </a:majorFont>
      <a:minorFont>
        <a:latin typeface="Avenir Next LT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 algn="l">
          <a:defRPr sz="1400" dirty="0"/>
        </a:defPPr>
      </a:lstStyle>
    </a:txDef>
  </a:objectDefaults>
  <a:extraClrSchemeLst/>
  <a:extLst>
    <a:ext uri="{05A4C25C-085E-4340-85A3-A5531E510DB2}">
      <thm15:themeFamily xmlns:thm15="http://schemas.microsoft.com/office/thememl/2012/main" name="SBI PPT" id="{8519F7B8-F9D6-413C-90EE-17578C13959F}" vid="{8D5C7C41-2EB4-4D67-A566-A6192B30E97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85C4-F841-42AD-A20D-E2E173CEEC51}">
  <dimension ref="B1:M35"/>
  <sheetViews>
    <sheetView showGridLines="0" tabSelected="1" zoomScaleNormal="100" workbookViewId="0">
      <selection activeCell="I3" sqref="I3"/>
    </sheetView>
  </sheetViews>
  <sheetFormatPr defaultColWidth="8.796875" defaultRowHeight="13.8" x14ac:dyDescent="0.25"/>
  <cols>
    <col min="1" max="1" width="2.09765625" style="5" customWidth="1"/>
    <col min="2" max="2" width="34.3984375" style="5" customWidth="1"/>
    <col min="3" max="3" width="15.59765625" style="5" customWidth="1"/>
    <col min="4" max="4" width="2.59765625" style="5" customWidth="1"/>
    <col min="5" max="5" width="39" style="5" customWidth="1"/>
    <col min="6" max="6" width="15.59765625" style="5" customWidth="1"/>
    <col min="7" max="7" width="2.59765625" style="5" customWidth="1"/>
    <col min="8" max="8" width="37.8984375" style="5" customWidth="1"/>
    <col min="9" max="9" width="15.59765625" style="5" customWidth="1"/>
    <col min="10" max="10" width="2.59765625" style="5" customWidth="1"/>
    <col min="11" max="11" width="40.296875" style="5" customWidth="1"/>
    <col min="12" max="12" width="15.59765625" style="5" customWidth="1"/>
    <col min="13" max="16384" width="8.796875" style="5"/>
  </cols>
  <sheetData>
    <row r="1" spans="2:12" customFormat="1" ht="14.4" x14ac:dyDescent="0.3"/>
    <row r="3" spans="2:12" ht="24.6" x14ac:dyDescent="0.4">
      <c r="L3" s="28" t="s">
        <v>0</v>
      </c>
    </row>
    <row r="6" spans="2:12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2:12" x14ac:dyDescent="0.2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2" x14ac:dyDescent="0.2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12" spans="2:12" s="27" customFormat="1" ht="23.4" thickBot="1" x14ac:dyDescent="0.45">
      <c r="B12" s="30" t="s">
        <v>5</v>
      </c>
      <c r="C12" s="30"/>
      <c r="D12" s="25"/>
      <c r="E12" s="30" t="s">
        <v>6</v>
      </c>
      <c r="F12" s="30"/>
      <c r="G12" s="26"/>
      <c r="H12" s="30" t="s">
        <v>7</v>
      </c>
      <c r="I12" s="30"/>
      <c r="J12" s="26"/>
      <c r="K12" s="30" t="s">
        <v>8</v>
      </c>
      <c r="L12" s="30"/>
    </row>
    <row r="13" spans="2:12" s="8" customFormat="1" ht="23.4" thickBot="1" x14ac:dyDescent="0.35">
      <c r="B13" s="6" t="s">
        <v>9</v>
      </c>
      <c r="C13" s="21">
        <v>850000000</v>
      </c>
      <c r="D13" s="7"/>
      <c r="E13" s="6" t="s">
        <v>9</v>
      </c>
      <c r="F13" s="21">
        <v>850000000</v>
      </c>
      <c r="G13" s="1"/>
      <c r="H13" s="6" t="s">
        <v>9</v>
      </c>
      <c r="I13" s="21">
        <v>850000000</v>
      </c>
      <c r="J13" s="1"/>
      <c r="K13" s="6" t="s">
        <v>9</v>
      </c>
      <c r="L13" s="21">
        <v>850000000</v>
      </c>
    </row>
    <row r="14" spans="2:12" s="8" customFormat="1" ht="32.4" thickBot="1" x14ac:dyDescent="0.35">
      <c r="B14" s="9" t="s">
        <v>10</v>
      </c>
      <c r="C14" s="10">
        <f>IFERROR(C13/C15,"--")</f>
        <v>653.84615384615381</v>
      </c>
      <c r="D14" s="7"/>
      <c r="E14" s="9" t="s">
        <v>10</v>
      </c>
      <c r="F14" s="10">
        <f>IFERROR(F13/F15,"--")</f>
        <v>653.84615384615381</v>
      </c>
      <c r="G14" s="1"/>
      <c r="H14" s="9" t="s">
        <v>10</v>
      </c>
      <c r="I14" s="10">
        <f>IFERROR(I13/I15,"--")</f>
        <v>653.84615384615381</v>
      </c>
      <c r="J14" s="1"/>
      <c r="K14" s="9" t="s">
        <v>10</v>
      </c>
      <c r="L14" s="10">
        <f>IFERROR(L13/L15,"--")</f>
        <v>653.84615384615381</v>
      </c>
    </row>
    <row r="15" spans="2:12" s="8" customFormat="1" ht="22.8" x14ac:dyDescent="0.3">
      <c r="B15" s="9" t="s">
        <v>11</v>
      </c>
      <c r="C15" s="22">
        <v>1300000</v>
      </c>
      <c r="D15" s="7"/>
      <c r="E15" s="9" t="s">
        <v>11</v>
      </c>
      <c r="F15" s="22">
        <v>1300000</v>
      </c>
      <c r="G15" s="1"/>
      <c r="H15" s="9" t="s">
        <v>11</v>
      </c>
      <c r="I15" s="22">
        <v>1300000</v>
      </c>
      <c r="J15" s="1"/>
      <c r="K15" s="9" t="s">
        <v>11</v>
      </c>
      <c r="L15" s="22">
        <v>1300000</v>
      </c>
    </row>
    <row r="16" spans="2:12" s="8" customFormat="1" ht="23.4" thickBot="1" x14ac:dyDescent="0.35">
      <c r="B16" s="12"/>
      <c r="C16" s="2"/>
      <c r="D16" s="7"/>
      <c r="E16" s="12"/>
      <c r="F16" s="2"/>
      <c r="G16" s="1"/>
      <c r="H16" s="2"/>
      <c r="I16" s="2"/>
      <c r="J16" s="1"/>
      <c r="K16" s="2"/>
      <c r="L16" s="2"/>
    </row>
    <row r="17" spans="2:13" s="8" customFormat="1" ht="23.4" thickBot="1" x14ac:dyDescent="0.35">
      <c r="B17" s="6" t="s">
        <v>12</v>
      </c>
      <c r="C17" s="21">
        <v>920000000</v>
      </c>
      <c r="D17" s="7"/>
      <c r="E17" s="6" t="s">
        <v>12</v>
      </c>
      <c r="F17" s="21">
        <v>920000000</v>
      </c>
      <c r="G17" s="1"/>
      <c r="H17" s="6" t="s">
        <v>12</v>
      </c>
      <c r="I17" s="21">
        <v>920000000</v>
      </c>
      <c r="J17" s="1"/>
      <c r="K17" s="6" t="s">
        <v>12</v>
      </c>
      <c r="L17" s="21">
        <v>920000000</v>
      </c>
    </row>
    <row r="18" spans="2:13" s="8" customFormat="1" ht="23.4" thickBot="1" x14ac:dyDescent="0.35">
      <c r="B18" s="9" t="s">
        <v>13</v>
      </c>
      <c r="C18" s="13">
        <f>IFERROR(C17-C13,"--")</f>
        <v>70000000</v>
      </c>
      <c r="D18" s="7"/>
      <c r="E18" s="9" t="s">
        <v>13</v>
      </c>
      <c r="F18" s="13">
        <f>IFERROR(F17-F13,"--")</f>
        <v>70000000</v>
      </c>
      <c r="G18" s="1"/>
      <c r="H18" s="9" t="s">
        <v>13</v>
      </c>
      <c r="I18" s="13">
        <f>IFERROR(I17-I13,"--")</f>
        <v>70000000</v>
      </c>
      <c r="J18" s="1"/>
      <c r="K18" s="9" t="s">
        <v>13</v>
      </c>
      <c r="L18" s="13">
        <f>IFERROR(L17-L13,"--")</f>
        <v>70000000</v>
      </c>
    </row>
    <row r="19" spans="2:13" s="8" customFormat="1" ht="23.4" thickBot="1" x14ac:dyDescent="0.35">
      <c r="B19" s="9" t="s">
        <v>14</v>
      </c>
      <c r="C19" s="10">
        <f>IFERROR(C17/C15,"--")</f>
        <v>707.69230769230774</v>
      </c>
      <c r="D19" s="7"/>
      <c r="E19" s="9" t="s">
        <v>14</v>
      </c>
      <c r="F19" s="10">
        <f>F14</f>
        <v>653.84615384615381</v>
      </c>
      <c r="G19" s="1"/>
      <c r="H19" s="9" t="s">
        <v>14</v>
      </c>
      <c r="I19" s="10">
        <f>IFERROR(I14*(1-I22),"--")</f>
        <v>588.46153846153845</v>
      </c>
      <c r="J19" s="1"/>
      <c r="K19" s="9" t="s">
        <v>14</v>
      </c>
      <c r="L19" s="10">
        <f>L14</f>
        <v>653.84615384615381</v>
      </c>
    </row>
    <row r="20" spans="2:13" s="8" customFormat="1" ht="23.4" thickBot="1" x14ac:dyDescent="0.35">
      <c r="B20" s="11" t="s">
        <v>15</v>
      </c>
      <c r="C20" s="14">
        <f>IFERROR(C19-C14,"--")</f>
        <v>53.846153846153925</v>
      </c>
      <c r="D20" s="3"/>
      <c r="E20" s="11" t="s">
        <v>15</v>
      </c>
      <c r="F20" s="14">
        <f>IFERROR(F19-F14,"--")</f>
        <v>0</v>
      </c>
      <c r="G20" s="1"/>
      <c r="H20" s="11" t="s">
        <v>15</v>
      </c>
      <c r="I20" s="15">
        <f>IFERROR(I19-I14,"--")</f>
        <v>-65.384615384615358</v>
      </c>
      <c r="J20" s="1"/>
      <c r="K20" s="11" t="s">
        <v>15</v>
      </c>
      <c r="L20" s="14">
        <f>IFERROR(L19-L14,"--")</f>
        <v>0</v>
      </c>
    </row>
    <row r="21" spans="2:13" s="8" customFormat="1" ht="23.4" thickBot="1" x14ac:dyDescent="0.35">
      <c r="B21" s="4"/>
      <c r="C21" s="4"/>
      <c r="D21" s="7"/>
      <c r="E21" s="4"/>
      <c r="F21" s="4"/>
      <c r="G21" s="3"/>
      <c r="H21" s="4"/>
      <c r="I21" s="4"/>
      <c r="J21" s="3"/>
      <c r="K21" s="4"/>
      <c r="L21" s="4"/>
    </row>
    <row r="22" spans="2:13" s="8" customFormat="1" ht="23.4" thickBot="1" x14ac:dyDescent="0.3">
      <c r="B22" s="6" t="s">
        <v>16</v>
      </c>
      <c r="C22" s="23">
        <v>220000</v>
      </c>
      <c r="D22" s="7"/>
      <c r="E22" s="6" t="s">
        <v>17</v>
      </c>
      <c r="F22" s="16">
        <f>IFERROR(F18/F19,"--")</f>
        <v>107058.82352941178</v>
      </c>
      <c r="G22" s="1"/>
      <c r="H22" s="6" t="s">
        <v>7</v>
      </c>
      <c r="I22" s="24">
        <v>0.1</v>
      </c>
      <c r="J22" s="1"/>
      <c r="K22" s="6" t="s">
        <v>17</v>
      </c>
      <c r="L22" s="16">
        <f>IFERROR(L18/L19,"--")</f>
        <v>107058.82352941178</v>
      </c>
      <c r="M22" s="5"/>
    </row>
    <row r="23" spans="2:13" s="8" customFormat="1" ht="23.4" thickBot="1" x14ac:dyDescent="0.3">
      <c r="B23" s="9" t="s">
        <v>18</v>
      </c>
      <c r="C23" s="13">
        <f>IFERROR(C20*C22,"--")</f>
        <v>11846153.846153863</v>
      </c>
      <c r="D23" s="3"/>
      <c r="E23" s="9" t="s">
        <v>19</v>
      </c>
      <c r="F23" s="13">
        <f>IFERROR(SUM(F22,F15),"--")</f>
        <v>1407058.8235294118</v>
      </c>
      <c r="G23" s="1"/>
      <c r="H23" s="9" t="s">
        <v>19</v>
      </c>
      <c r="I23" s="13">
        <f>IFERROR(I17/I19,"--")</f>
        <v>1563398.6928104574</v>
      </c>
      <c r="J23" s="1"/>
      <c r="K23" s="9" t="s">
        <v>19</v>
      </c>
      <c r="L23" s="13">
        <f>IFERROR(SUM(L22,L15),"--")</f>
        <v>1407058.8235294118</v>
      </c>
      <c r="M23" s="5"/>
    </row>
    <row r="24" spans="2:13" s="8" customFormat="1" ht="23.4" thickBot="1" x14ac:dyDescent="0.3">
      <c r="B24" s="11" t="s">
        <v>20</v>
      </c>
      <c r="C24" s="13" t="str">
        <f>IFERROR(IF(AND(ISNUMBER(C23),ISNUMBER(#REF!)),SUM(C23,#REF!),"--"),"--")</f>
        <v>--</v>
      </c>
      <c r="D24" s="7"/>
      <c r="E24" s="11" t="s">
        <v>21</v>
      </c>
      <c r="F24" s="17">
        <f>IFERROR(F23/F15-1,"--")</f>
        <v>8.2352941176470518E-2</v>
      </c>
      <c r="G24" s="1"/>
      <c r="H24" s="11" t="s">
        <v>21</v>
      </c>
      <c r="I24" s="17">
        <f>IFERROR(I23/I15-1,"--")</f>
        <v>0.20261437908496727</v>
      </c>
      <c r="J24" s="1"/>
      <c r="K24" s="11" t="s">
        <v>21</v>
      </c>
      <c r="L24" s="17">
        <f>IFERROR(L23/L15-1,"--")</f>
        <v>8.2352941176470518E-2</v>
      </c>
      <c r="M24" s="5"/>
    </row>
    <row r="30" spans="2:13" ht="17.399999999999999" x14ac:dyDescent="0.3">
      <c r="B30" s="19" t="s">
        <v>1</v>
      </c>
      <c r="C30" s="32" t="s">
        <v>2</v>
      </c>
      <c r="D30" s="32"/>
      <c r="E30" s="32"/>
      <c r="F30" s="32"/>
      <c r="G30" s="32"/>
      <c r="H30" s="32"/>
    </row>
    <row r="31" spans="2:13" ht="17.399999999999999" x14ac:dyDescent="0.3">
      <c r="B31" s="20" t="s">
        <v>3</v>
      </c>
      <c r="C31" s="31" t="s">
        <v>4</v>
      </c>
      <c r="D31" s="31"/>
      <c r="E31" s="31"/>
      <c r="F31" s="31"/>
      <c r="G31" s="31"/>
      <c r="H31" s="31"/>
    </row>
    <row r="35" spans="13:13" x14ac:dyDescent="0.25">
      <c r="M35" s="18"/>
    </row>
  </sheetData>
  <mergeCells count="7">
    <mergeCell ref="C31:H31"/>
    <mergeCell ref="C30:H30"/>
    <mergeCell ref="B6:L8"/>
    <mergeCell ref="B12:C12"/>
    <mergeCell ref="E12:F12"/>
    <mergeCell ref="H12:I12"/>
    <mergeCell ref="K12:L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</dc:creator>
  <cp:keywords/>
  <dc:description/>
  <cp:lastModifiedBy>Aaron Bean</cp:lastModifiedBy>
  <cp:revision/>
  <dcterms:created xsi:type="dcterms:W3CDTF">2019-08-14T20:31:44Z</dcterms:created>
  <dcterms:modified xsi:type="dcterms:W3CDTF">2022-12-08T18:06:40Z</dcterms:modified>
  <cp:category/>
  <cp:contentStatus/>
</cp:coreProperties>
</file>